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810" windowWidth="12120" windowHeight="5325" tabRatio="818" firstSheet="2" activeTab="2"/>
  </bookViews>
  <sheets>
    <sheet name="329  BBMR ABC" sheetId="33" r:id="rId1"/>
    <sheet name="329 BBMR AN-N1" sheetId="34" r:id="rId2"/>
    <sheet name="329 BBMR DP-1 " sheetId="55" r:id="rId3"/>
    <sheet name="329 BBMR BD-1 SUMMARY" sheetId="82" r:id="rId4"/>
    <sheet name="329 BBMR96A" sheetId="81" r:id="rId5"/>
    <sheet name="329 Proposed 2014 SP" sheetId="80" r:id="rId6"/>
    <sheet name="329 Proposed 2014 Sub" sheetId="79" r:id="rId7"/>
    <sheet name="329 Current 2013 SP" sheetId="76" r:id="rId8"/>
    <sheet name="329  BBMR EL-1  " sheetId="61" r:id="rId9"/>
    <sheet name="329 Organzational Chart" sheetId="59" r:id="rId10"/>
    <sheet name="329 Functional Chart" sheetId="60" r:id="rId11"/>
    <sheet name="329  BBMR BDC-1 " sheetId="30" r:id="rId12"/>
  </sheets>
  <definedNames>
    <definedName name="_parttime">#REF!</definedName>
    <definedName name="built_Print_Title_8">#REF!</definedName>
    <definedName name="ChiefBrodie">#REF!</definedName>
    <definedName name="Excel_BuiltIn__FilterDatabase">#REF!</definedName>
    <definedName name="Excel_BuiltIn_Print_Titles_4">#REF!</definedName>
    <definedName name="Excel_BuiltIn_Print_Titles_4_1">#REF!</definedName>
    <definedName name="Excel_BuiltIn_Print_Titles_4_2">#REF!</definedName>
    <definedName name="Excel_BuiltIn_Print_Titles_5">#REF!</definedName>
    <definedName name="Excel_BuiltIn_Print_Titles_5_1">#REF!</definedName>
    <definedName name="Excel_BuiltIn_Print_Titles_5_2">#REF!</definedName>
    <definedName name="Excel_BuiltIn_Print_Titles_6">#REF!</definedName>
    <definedName name="Excel_BuiltIn_Print_Titles_6_1">#REF!</definedName>
    <definedName name="Excel_BuiltIn_Print_Titles_6_2">#REF!</definedName>
    <definedName name="Excel_BuiltIn_Print_Titles_7">#REF!</definedName>
    <definedName name="Excel_BuiltIn_Print_Titles_7_1">#REF!</definedName>
    <definedName name="Excel_BuiltIn_Print_Titles_7_2">#REF!</definedName>
    <definedName name="Excel_BuiltIn_Print_Titles_8">#REF!</definedName>
    <definedName name="Excel_BuiltIn_Print_Titles_8_1">#REF!</definedName>
    <definedName name="Excel_BuiltIn_Print_Titles_8_2">#REF!</definedName>
    <definedName name="exit">#REF!</definedName>
    <definedName name="lllllomimmmm">#REF!</definedName>
    <definedName name="membershipd">#REF!</definedName>
    <definedName name="mmmhjngjfgswaxz">#REF!</definedName>
    <definedName name="OLE_LINK1" localSheetId="0">'329  BBMR ABC'!$B$4</definedName>
    <definedName name="OLE_LINK1" localSheetId="1">'329 BBMR AN-N1'!$A$2</definedName>
    <definedName name="_xlnm.Print_Area" localSheetId="11">'329  BBMR BDC-1 '!$A$1:$G$90</definedName>
    <definedName name="_xlnm.Print_Area" localSheetId="8">'329  BBMR EL-1  '!$A$1:$F$105</definedName>
    <definedName name="_xlnm.Print_Area" localSheetId="1">'329 BBMR AN-N1'!$A$1:$J$29</definedName>
    <definedName name="_xlnm.Print_Area" localSheetId="2">'329 BBMR DP-1 '!$A$1:$O$53</definedName>
    <definedName name="_xlnm.Print_Area" localSheetId="4">'329 BBMR96A'!$A$1:$G$74</definedName>
    <definedName name="Print_Area_MI" localSheetId="8">#REF!</definedName>
    <definedName name="Print_Area_MI" localSheetId="4">#REF!</definedName>
    <definedName name="Print_Area_MI" localSheetId="10">#REF!</definedName>
    <definedName name="Print_Area_MI" localSheetId="9">#REF!</definedName>
    <definedName name="Print_Area_MI">#REF!</definedName>
    <definedName name="Print_Area_MI_1">#REF!</definedName>
    <definedName name="print_items_mmmm">#REF!</definedName>
    <definedName name="_xlnm.Print_Titles" localSheetId="11">'329  BBMR BDC-1 '!$1:$6</definedName>
    <definedName name="_xlnm.Print_Titles" localSheetId="8">'329  BBMR EL-1  '!$1:$8</definedName>
    <definedName name="_xlnm.Print_Titles" localSheetId="7">'329 Current 2013 SP'!$1:$15</definedName>
    <definedName name="_xlnm.Print_Titles" localSheetId="5">'329 Proposed 2014 SP'!$1:$16</definedName>
    <definedName name="Print_Titles_MI" localSheetId="8">#REF!</definedName>
    <definedName name="Print_Titles_MI" localSheetId="4">#REF!</definedName>
    <definedName name="Print_Titles_MI" localSheetId="10">#REF!</definedName>
    <definedName name="Print_Titles_MI" localSheetId="9">#REF!</definedName>
    <definedName name="Print_Titles_MI">#REF!</definedName>
    <definedName name="Print_Titles_MI_1">#REF!</definedName>
    <definedName name="printarea">#REF!</definedName>
    <definedName name="sss">#REF!</definedName>
  </definedNames>
  <calcPr calcId="145621"/>
</workbook>
</file>

<file path=xl/calcChain.xml><?xml version="1.0" encoding="utf-8"?>
<calcChain xmlns="http://schemas.openxmlformats.org/spreadsheetml/2006/main">
  <c r="T58" i="76" l="1"/>
  <c r="S58" i="76"/>
  <c r="R58" i="76"/>
  <c r="P58" i="76"/>
  <c r="O58" i="76"/>
  <c r="L58" i="76"/>
  <c r="J58" i="76"/>
  <c r="I58" i="76"/>
  <c r="H58" i="76"/>
  <c r="C58" i="76"/>
  <c r="D57" i="82" s="1"/>
  <c r="Q57" i="76"/>
  <c r="M57" i="76"/>
  <c r="N57" i="76" s="1"/>
  <c r="U57" i="76" s="1"/>
  <c r="Q56" i="76"/>
  <c r="U56" i="76" s="1"/>
  <c r="N56" i="76"/>
  <c r="M56" i="76"/>
  <c r="M55" i="76"/>
  <c r="Q55" i="76" s="1"/>
  <c r="M54" i="76"/>
  <c r="Q54" i="76" s="1"/>
  <c r="Q53" i="76"/>
  <c r="M53" i="76"/>
  <c r="N53" i="76" s="1"/>
  <c r="U53" i="76" s="1"/>
  <c r="Q52" i="76"/>
  <c r="U52" i="76" s="1"/>
  <c r="N52" i="76"/>
  <c r="M52" i="76"/>
  <c r="M51" i="76"/>
  <c r="Q51" i="76" s="1"/>
  <c r="M50" i="76"/>
  <c r="Q50" i="76" s="1"/>
  <c r="M49" i="76"/>
  <c r="Q48" i="76"/>
  <c r="U48" i="76" s="1"/>
  <c r="N48" i="76"/>
  <c r="M48" i="76"/>
  <c r="M47" i="76"/>
  <c r="Q47" i="76" s="1"/>
  <c r="M46" i="76"/>
  <c r="Q46" i="76" s="1"/>
  <c r="M45" i="76"/>
  <c r="Q44" i="76"/>
  <c r="U44" i="76" s="1"/>
  <c r="N44" i="76"/>
  <c r="M44" i="76"/>
  <c r="M43" i="76"/>
  <c r="Q43" i="76" s="1"/>
  <c r="M42" i="76"/>
  <c r="Q42" i="76" s="1"/>
  <c r="M41" i="76"/>
  <c r="Q40" i="76"/>
  <c r="M40" i="76"/>
  <c r="M39" i="76"/>
  <c r="Q39" i="76" s="1"/>
  <c r="M38" i="76"/>
  <c r="Q38" i="76" s="1"/>
  <c r="M37" i="76"/>
  <c r="Q36" i="76"/>
  <c r="M36" i="76"/>
  <c r="M35" i="76"/>
  <c r="Q35" i="76" s="1"/>
  <c r="M34" i="76"/>
  <c r="N34" i="76" s="1"/>
  <c r="M33" i="76"/>
  <c r="Q32" i="76"/>
  <c r="M32" i="76"/>
  <c r="M31" i="76"/>
  <c r="Q31" i="76" s="1"/>
  <c r="M30" i="76"/>
  <c r="N30" i="76" s="1"/>
  <c r="M29" i="76"/>
  <c r="N29" i="76" s="1"/>
  <c r="Q28" i="76"/>
  <c r="M28" i="76"/>
  <c r="M27" i="76"/>
  <c r="Q27" i="76" s="1"/>
  <c r="M26" i="76"/>
  <c r="N26" i="76" s="1"/>
  <c r="M25" i="76"/>
  <c r="M24" i="76"/>
  <c r="Q24" i="76" s="1"/>
  <c r="M23" i="76"/>
  <c r="N23" i="76" s="1"/>
  <c r="M22" i="76"/>
  <c r="Q22" i="76" s="1"/>
  <c r="M21" i="76"/>
  <c r="M20" i="76"/>
  <c r="Q20" i="76" s="1"/>
  <c r="M19" i="76"/>
  <c r="M18" i="76"/>
  <c r="Q18" i="76" s="1"/>
  <c r="M17" i="76"/>
  <c r="N17" i="76" s="1"/>
  <c r="M16" i="76"/>
  <c r="Q16" i="76" s="1"/>
  <c r="U29" i="76" l="1"/>
  <c r="V29" i="76" s="1"/>
  <c r="N20" i="76"/>
  <c r="U20" i="76" s="1"/>
  <c r="N24" i="76"/>
  <c r="U24" i="76" s="1"/>
  <c r="M58" i="76"/>
  <c r="U36" i="76"/>
  <c r="V36" i="76" s="1"/>
  <c r="N33" i="76"/>
  <c r="U33" i="76" s="1"/>
  <c r="V33" i="76" s="1"/>
  <c r="N37" i="76"/>
  <c r="N41" i="76"/>
  <c r="U41" i="76" s="1"/>
  <c r="V41" i="76" s="1"/>
  <c r="N45" i="76"/>
  <c r="U45" i="76" s="1"/>
  <c r="V45" i="76" s="1"/>
  <c r="V48" i="76"/>
  <c r="N49" i="76"/>
  <c r="V52" i="76"/>
  <c r="V56" i="76"/>
  <c r="N16" i="76"/>
  <c r="N19" i="76"/>
  <c r="Q19" i="76"/>
  <c r="U19" i="76" s="1"/>
  <c r="V19" i="76" s="1"/>
  <c r="Q23" i="76"/>
  <c r="U23" i="76" s="1"/>
  <c r="V23" i="76" s="1"/>
  <c r="N28" i="76"/>
  <c r="U28" i="76" s="1"/>
  <c r="V28" i="76" s="1"/>
  <c r="Q29" i="76"/>
  <c r="N32" i="76"/>
  <c r="U32" i="76" s="1"/>
  <c r="V32" i="76" s="1"/>
  <c r="Q33" i="76"/>
  <c r="N36" i="76"/>
  <c r="Q37" i="76"/>
  <c r="N40" i="76"/>
  <c r="U40" i="76" s="1"/>
  <c r="V40" i="76" s="1"/>
  <c r="Q41" i="76"/>
  <c r="Q45" i="76"/>
  <c r="Q49" i="76"/>
  <c r="V53" i="76"/>
  <c r="V57" i="76"/>
  <c r="V44" i="76"/>
  <c r="V20" i="76"/>
  <c r="V24" i="76"/>
  <c r="U34" i="76"/>
  <c r="V34" i="76" s="1"/>
  <c r="V18" i="76"/>
  <c r="N21" i="76"/>
  <c r="N38" i="76"/>
  <c r="U38" i="76" s="1"/>
  <c r="V38" i="76" s="1"/>
  <c r="N42" i="76"/>
  <c r="U42" i="76" s="1"/>
  <c r="V42" i="76" s="1"/>
  <c r="N46" i="76"/>
  <c r="U46" i="76" s="1"/>
  <c r="V46" i="76" s="1"/>
  <c r="N50" i="76"/>
  <c r="U50" i="76" s="1"/>
  <c r="V50" i="76" s="1"/>
  <c r="N54" i="76"/>
  <c r="U54" i="76" s="1"/>
  <c r="V54" i="76" s="1"/>
  <c r="Q17" i="76"/>
  <c r="Q58" i="76" s="1"/>
  <c r="N18" i="76"/>
  <c r="U18" i="76" s="1"/>
  <c r="Q21" i="76"/>
  <c r="N22" i="76"/>
  <c r="U22" i="76" s="1"/>
  <c r="V22" i="76" s="1"/>
  <c r="Q26" i="76"/>
  <c r="U26" i="76" s="1"/>
  <c r="V26" i="76" s="1"/>
  <c r="N27" i="76"/>
  <c r="U27" i="76" s="1"/>
  <c r="V27" i="76" s="1"/>
  <c r="Q30" i="76"/>
  <c r="U30" i="76" s="1"/>
  <c r="V30" i="76" s="1"/>
  <c r="N31" i="76"/>
  <c r="U31" i="76" s="1"/>
  <c r="V31" i="76" s="1"/>
  <c r="Q34" i="76"/>
  <c r="N35" i="76"/>
  <c r="U35" i="76" s="1"/>
  <c r="V35" i="76" s="1"/>
  <c r="N39" i="76"/>
  <c r="U39" i="76" s="1"/>
  <c r="V39" i="76" s="1"/>
  <c r="N43" i="76"/>
  <c r="U43" i="76" s="1"/>
  <c r="V43" i="76" s="1"/>
  <c r="N47" i="76"/>
  <c r="U47" i="76" s="1"/>
  <c r="V47" i="76" s="1"/>
  <c r="N51" i="76"/>
  <c r="U51" i="76" s="1"/>
  <c r="V51" i="76" s="1"/>
  <c r="N55" i="76"/>
  <c r="U55" i="76" s="1"/>
  <c r="V55" i="76" s="1"/>
  <c r="N25" i="76"/>
  <c r="U25" i="76" s="1"/>
  <c r="V25" i="76" s="1"/>
  <c r="U16" i="76" l="1"/>
  <c r="N58" i="76"/>
  <c r="U17" i="76"/>
  <c r="V17" i="76" s="1"/>
  <c r="U49" i="76"/>
  <c r="V49" i="76" s="1"/>
  <c r="U37" i="76"/>
  <c r="V37" i="76" s="1"/>
  <c r="U21" i="76"/>
  <c r="V21" i="76" s="1"/>
  <c r="U58" i="76" l="1"/>
  <c r="V16" i="76"/>
  <c r="V58" i="76" s="1"/>
  <c r="C20" i="79"/>
  <c r="Q19" i="79"/>
  <c r="M19" i="79"/>
  <c r="M18" i="79"/>
  <c r="N18" i="79" s="1"/>
  <c r="M17" i="79"/>
  <c r="N17" i="79" s="1"/>
  <c r="Q64" i="80"/>
  <c r="Q60" i="80"/>
  <c r="Q56" i="80"/>
  <c r="Q52" i="80"/>
  <c r="Q48" i="80"/>
  <c r="Q44" i="80"/>
  <c r="Q40" i="80"/>
  <c r="Q28" i="80"/>
  <c r="Q23" i="80"/>
  <c r="Q19" i="80"/>
  <c r="M64" i="80"/>
  <c r="M63" i="80"/>
  <c r="Q63" i="80" s="1"/>
  <c r="M62" i="80"/>
  <c r="N62" i="80" s="1"/>
  <c r="M61" i="80"/>
  <c r="Q61" i="80" s="1"/>
  <c r="M60" i="80"/>
  <c r="M59" i="80"/>
  <c r="Q59" i="80" s="1"/>
  <c r="M58" i="80"/>
  <c r="N58" i="80" s="1"/>
  <c r="M57" i="80"/>
  <c r="N57" i="80" s="1"/>
  <c r="M56" i="80"/>
  <c r="N56" i="80" s="1"/>
  <c r="M55" i="80"/>
  <c r="N55" i="80" s="1"/>
  <c r="M54" i="80"/>
  <c r="N54" i="80" s="1"/>
  <c r="M53" i="80"/>
  <c r="N53" i="80" s="1"/>
  <c r="M52" i="80"/>
  <c r="N52" i="80" s="1"/>
  <c r="M51" i="80"/>
  <c r="N51" i="80" s="1"/>
  <c r="M50" i="80"/>
  <c r="N50" i="80" s="1"/>
  <c r="M49" i="80"/>
  <c r="N49" i="80" s="1"/>
  <c r="M48" i="80"/>
  <c r="N48" i="80" s="1"/>
  <c r="M47" i="80"/>
  <c r="N47" i="80" s="1"/>
  <c r="M46" i="80"/>
  <c r="N46" i="80" s="1"/>
  <c r="M45" i="80"/>
  <c r="N45" i="80" s="1"/>
  <c r="M44" i="80"/>
  <c r="N44" i="80" s="1"/>
  <c r="M43" i="80"/>
  <c r="N43" i="80" s="1"/>
  <c r="M42" i="80"/>
  <c r="N42" i="80" s="1"/>
  <c r="M41" i="80"/>
  <c r="N41" i="80" s="1"/>
  <c r="M40" i="80"/>
  <c r="N40" i="80" s="1"/>
  <c r="M39" i="80"/>
  <c r="N39" i="80" s="1"/>
  <c r="M38" i="80"/>
  <c r="N38" i="80" s="1"/>
  <c r="M37" i="80"/>
  <c r="N37" i="80" s="1"/>
  <c r="M36" i="80"/>
  <c r="N36" i="80" s="1"/>
  <c r="M35" i="80"/>
  <c r="N35" i="80" s="1"/>
  <c r="M34" i="80"/>
  <c r="N34" i="80" s="1"/>
  <c r="M33" i="80"/>
  <c r="N33" i="80" s="1"/>
  <c r="M32" i="80"/>
  <c r="N32" i="80" s="1"/>
  <c r="M31" i="80"/>
  <c r="N31" i="80" s="1"/>
  <c r="M30" i="80"/>
  <c r="N30" i="80" s="1"/>
  <c r="M29" i="80"/>
  <c r="N29" i="80" s="1"/>
  <c r="M28" i="80"/>
  <c r="N28" i="80" s="1"/>
  <c r="M27" i="80"/>
  <c r="N27" i="80" s="1"/>
  <c r="M26" i="80"/>
  <c r="N26" i="80" s="1"/>
  <c r="U26" i="80" s="1"/>
  <c r="V26" i="80" s="1"/>
  <c r="M25" i="80"/>
  <c r="N25" i="80" s="1"/>
  <c r="M24" i="80"/>
  <c r="N24" i="80" s="1"/>
  <c r="M23" i="80"/>
  <c r="N23" i="80" s="1"/>
  <c r="M22" i="80"/>
  <c r="N22" i="80" s="1"/>
  <c r="M21" i="80"/>
  <c r="N21" i="80" s="1"/>
  <c r="M20" i="80"/>
  <c r="N20" i="80" s="1"/>
  <c r="M19" i="80"/>
  <c r="N19" i="80" s="1"/>
  <c r="M18" i="80"/>
  <c r="N18" i="80" s="1"/>
  <c r="M17" i="80"/>
  <c r="N17" i="80" s="1"/>
  <c r="U39" i="80" l="1"/>
  <c r="V39" i="80" s="1"/>
  <c r="Q32" i="80"/>
  <c r="U32" i="80" s="1"/>
  <c r="V32" i="80" s="1"/>
  <c r="U43" i="80"/>
  <c r="V43" i="80" s="1"/>
  <c r="U56" i="80"/>
  <c r="V56" i="80" s="1"/>
  <c r="Q20" i="80"/>
  <c r="U20" i="80" s="1"/>
  <c r="V20" i="80" s="1"/>
  <c r="Q24" i="80"/>
  <c r="U24" i="80" s="1"/>
  <c r="V24" i="80" s="1"/>
  <c r="Q29" i="80"/>
  <c r="Q33" i="80"/>
  <c r="Q37" i="80"/>
  <c r="U37" i="80" s="1"/>
  <c r="V37" i="80" s="1"/>
  <c r="Q41" i="80"/>
  <c r="Q45" i="80"/>
  <c r="U45" i="80" s="1"/>
  <c r="V45" i="80" s="1"/>
  <c r="Q49" i="80"/>
  <c r="Q53" i="80"/>
  <c r="U53" i="80" s="1"/>
  <c r="V53" i="80" s="1"/>
  <c r="Q57" i="80"/>
  <c r="Q36" i="80"/>
  <c r="U34" i="80"/>
  <c r="V34" i="80" s="1"/>
  <c r="U40" i="80"/>
  <c r="V40" i="80" s="1"/>
  <c r="U44" i="80"/>
  <c r="V44" i="80" s="1"/>
  <c r="U54" i="80"/>
  <c r="V54" i="80" s="1"/>
  <c r="Q17" i="80"/>
  <c r="U17" i="80" s="1"/>
  <c r="V17" i="80" s="1"/>
  <c r="Q21" i="80"/>
  <c r="Q25" i="80"/>
  <c r="Q30" i="80"/>
  <c r="U30" i="80" s="1"/>
  <c r="V30" i="80" s="1"/>
  <c r="Q34" i="80"/>
  <c r="Q38" i="80"/>
  <c r="Q42" i="80"/>
  <c r="Q46" i="80"/>
  <c r="Q50" i="80"/>
  <c r="U50" i="80" s="1"/>
  <c r="V50" i="80" s="1"/>
  <c r="Q54" i="80"/>
  <c r="Q58" i="80"/>
  <c r="Q62" i="80"/>
  <c r="U36" i="80"/>
  <c r="V36" i="80" s="1"/>
  <c r="U21" i="80"/>
  <c r="V21" i="80" s="1"/>
  <c r="U25" i="80"/>
  <c r="V25" i="80" s="1"/>
  <c r="U28" i="80"/>
  <c r="V28" i="80" s="1"/>
  <c r="U38" i="80"/>
  <c r="V38" i="80" s="1"/>
  <c r="U48" i="80"/>
  <c r="V48" i="80" s="1"/>
  <c r="U52" i="80"/>
  <c r="V52" i="80" s="1"/>
  <c r="Q18" i="80"/>
  <c r="U18" i="80" s="1"/>
  <c r="V18" i="80" s="1"/>
  <c r="Q22" i="80"/>
  <c r="U22" i="80" s="1"/>
  <c r="V22" i="80" s="1"/>
  <c r="Q27" i="80"/>
  <c r="U27" i="80" s="1"/>
  <c r="V27" i="80" s="1"/>
  <c r="Q31" i="80"/>
  <c r="U31" i="80" s="1"/>
  <c r="V31" i="80" s="1"/>
  <c r="Q35" i="80"/>
  <c r="U35" i="80" s="1"/>
  <c r="V35" i="80" s="1"/>
  <c r="Q39" i="80"/>
  <c r="Q43" i="80"/>
  <c r="Q47" i="80"/>
  <c r="U47" i="80" s="1"/>
  <c r="V47" i="80" s="1"/>
  <c r="Q51" i="80"/>
  <c r="U51" i="80" s="1"/>
  <c r="V51" i="80" s="1"/>
  <c r="Q55" i="80"/>
  <c r="U55" i="80" s="1"/>
  <c r="V55" i="80" s="1"/>
  <c r="Q17" i="79"/>
  <c r="U17" i="79" s="1"/>
  <c r="V17" i="79" s="1"/>
  <c r="Q18" i="79"/>
  <c r="U18" i="79" s="1"/>
  <c r="V18" i="79" s="1"/>
  <c r="N19" i="79"/>
  <c r="U19" i="79" s="1"/>
  <c r="V19" i="79" s="1"/>
  <c r="U29" i="80"/>
  <c r="V29" i="80" s="1"/>
  <c r="U42" i="80"/>
  <c r="V42" i="80" s="1"/>
  <c r="U41" i="80"/>
  <c r="V41" i="80" s="1"/>
  <c r="U57" i="80"/>
  <c r="V57" i="80" s="1"/>
  <c r="U33" i="80"/>
  <c r="V33" i="80" s="1"/>
  <c r="U46" i="80"/>
  <c r="V46" i="80" s="1"/>
  <c r="U49" i="80"/>
  <c r="V49" i="80" s="1"/>
  <c r="U19" i="80"/>
  <c r="V19" i="80" s="1"/>
  <c r="U23" i="80"/>
  <c r="V23" i="80" s="1"/>
  <c r="N63" i="80"/>
  <c r="U63" i="80" s="1"/>
  <c r="V63" i="80" s="1"/>
  <c r="N59" i="80"/>
  <c r="U59" i="80" s="1"/>
  <c r="V59" i="80" s="1"/>
  <c r="U62" i="80"/>
  <c r="V62" i="80" s="1"/>
  <c r="U58" i="80"/>
  <c r="N60" i="80"/>
  <c r="U60" i="80" s="1"/>
  <c r="V60" i="80" s="1"/>
  <c r="N64" i="80"/>
  <c r="V58" i="80"/>
  <c r="N61" i="80"/>
  <c r="U61" i="80" s="1"/>
  <c r="V61" i="80" s="1"/>
  <c r="U64" i="80" l="1"/>
  <c r="V64" i="80" s="1"/>
  <c r="D58" i="82" l="1"/>
  <c r="D21" i="82"/>
  <c r="D40" i="81"/>
  <c r="D38" i="81"/>
  <c r="F57" i="82"/>
  <c r="V65" i="80"/>
  <c r="U65" i="80"/>
  <c r="F20" i="82" s="1"/>
  <c r="T65" i="80"/>
  <c r="S65" i="80"/>
  <c r="R65" i="80"/>
  <c r="Q65" i="80"/>
  <c r="P65" i="80"/>
  <c r="O65" i="80"/>
  <c r="N65" i="80"/>
  <c r="M65" i="80"/>
  <c r="F14" i="82" s="1"/>
  <c r="I14" i="82" s="1"/>
  <c r="L65" i="80"/>
  <c r="J65" i="80"/>
  <c r="I65" i="80"/>
  <c r="H65" i="80"/>
  <c r="C65" i="80"/>
  <c r="D15" i="81"/>
  <c r="I57" i="82"/>
  <c r="I16" i="82"/>
  <c r="H58" i="82"/>
  <c r="G58" i="82"/>
  <c r="C58" i="82"/>
  <c r="I56" i="82"/>
  <c r="H48" i="82"/>
  <c r="G48" i="82"/>
  <c r="G52" i="82" s="1"/>
  <c r="F48" i="82"/>
  <c r="D48" i="82"/>
  <c r="C48" i="82"/>
  <c r="I47" i="82"/>
  <c r="I46" i="82"/>
  <c r="I45" i="82"/>
  <c r="H42" i="82"/>
  <c r="H52" i="82" s="1"/>
  <c r="G42" i="82"/>
  <c r="D42" i="82"/>
  <c r="C42" i="82"/>
  <c r="I38" i="82"/>
  <c r="I36" i="82"/>
  <c r="I34" i="82"/>
  <c r="I28" i="82"/>
  <c r="I24" i="82"/>
  <c r="C21" i="82"/>
  <c r="I19" i="82"/>
  <c r="I17" i="82"/>
  <c r="I15" i="82"/>
  <c r="D11" i="81"/>
  <c r="D12" i="81"/>
  <c r="D13" i="81"/>
  <c r="D14" i="81"/>
  <c r="D16" i="81"/>
  <c r="D24" i="81"/>
  <c r="D25" i="81"/>
  <c r="D26" i="81"/>
  <c r="D27" i="81"/>
  <c r="D29" i="81"/>
  <c r="D37" i="81"/>
  <c r="D48" i="81" s="1"/>
  <c r="D42" i="81"/>
  <c r="D44" i="81"/>
  <c r="D46" i="81"/>
  <c r="D58" i="81"/>
  <c r="D59" i="81"/>
  <c r="D64" i="81" s="1"/>
  <c r="F40" i="82" s="1"/>
  <c r="I40" i="82" s="1"/>
  <c r="D60" i="81"/>
  <c r="D61" i="81"/>
  <c r="D62" i="81"/>
  <c r="D63" i="81"/>
  <c r="D70" i="81"/>
  <c r="D71" i="81"/>
  <c r="D73" i="81" s="1"/>
  <c r="D72" i="81"/>
  <c r="F58" i="82"/>
  <c r="F18" i="82"/>
  <c r="I18" i="82" s="1"/>
  <c r="D30" i="81" l="1"/>
  <c r="F30" i="82" s="1"/>
  <c r="I30" i="82" s="1"/>
  <c r="D17" i="81"/>
  <c r="F26" i="82" s="1"/>
  <c r="I26" i="82" s="1"/>
  <c r="D49" i="81"/>
  <c r="D51" i="81"/>
  <c r="F32" i="82" s="1"/>
  <c r="I32" i="82" s="1"/>
  <c r="I58" i="82"/>
  <c r="I48" i="82"/>
  <c r="D52" i="82"/>
  <c r="C52" i="82"/>
  <c r="F21" i="82"/>
  <c r="I20" i="82"/>
  <c r="I21" i="82" s="1"/>
  <c r="F42" i="82" l="1"/>
  <c r="F52" i="82" s="1"/>
  <c r="I42" i="82"/>
  <c r="I52" i="82" s="1"/>
</calcChain>
</file>

<file path=xl/sharedStrings.xml><?xml version="1.0" encoding="utf-8"?>
<sst xmlns="http://schemas.openxmlformats.org/spreadsheetml/2006/main" count="1319" uniqueCount="592">
  <si>
    <t>CHANG, EVANGELINE A.</t>
  </si>
  <si>
    <t>VILLAGOMEZ, JULIE Q.</t>
  </si>
  <si>
    <t>PAMINTUAN, AILENE C.</t>
  </si>
  <si>
    <t>TAISACAN, CORAZON C.</t>
  </si>
  <si>
    <t>ALIG, VALORIE ANN C.</t>
  </si>
  <si>
    <t>Subtotal</t>
  </si>
  <si>
    <t>[BBMR AN-N1]</t>
  </si>
  <si>
    <t>FY 2012</t>
  </si>
  <si>
    <t>TRAVEL- Off-Island/Local Mileage Reimbursement</t>
  </si>
  <si>
    <t>V.   Equipment/Capital Listing &amp; Space Requirement Form [BBMR EL-1]</t>
  </si>
  <si>
    <r>
      <t xml:space="preserve">              </t>
    </r>
    <r>
      <rPr>
        <u/>
        <sz val="12"/>
        <rFont val="Calibri"/>
        <family val="2"/>
      </rPr>
      <t>Personnel Services</t>
    </r>
  </si>
  <si>
    <r>
      <t xml:space="preserve">              </t>
    </r>
    <r>
      <rPr>
        <u/>
        <sz val="12"/>
        <rFont val="Calibri"/>
        <family val="2"/>
      </rPr>
      <t>Operations</t>
    </r>
  </si>
  <si>
    <r>
      <t xml:space="preserve">              </t>
    </r>
    <r>
      <rPr>
        <u/>
        <sz val="12"/>
        <rFont val="Calibri"/>
        <family val="2"/>
      </rPr>
      <t>Utilities</t>
    </r>
  </si>
  <si>
    <r>
      <t xml:space="preserve">              </t>
    </r>
    <r>
      <rPr>
        <u/>
        <sz val="12"/>
        <rFont val="Calibri"/>
        <family val="2"/>
      </rPr>
      <t>Capital Outlay</t>
    </r>
  </si>
  <si>
    <r>
      <t xml:space="preserve">              </t>
    </r>
    <r>
      <rPr>
        <u/>
        <sz val="12"/>
        <rFont val="Calibri"/>
        <family val="2"/>
      </rPr>
      <t>Full Time Equivalencies (FTEs)</t>
    </r>
  </si>
  <si>
    <r>
      <t xml:space="preserve">              1.  Are "Items" under schedules B - F listed in </t>
    </r>
    <r>
      <rPr>
        <u/>
        <sz val="12"/>
        <rFont val="Calibri"/>
        <family val="2"/>
      </rPr>
      <t>detail</t>
    </r>
    <r>
      <rPr>
        <sz val="12"/>
        <rFont val="Calibri"/>
        <family val="2"/>
      </rPr>
      <t>?</t>
    </r>
  </si>
  <si>
    <t>5. All Guam Department of Education's operations activities will maximize the critical uses of limited resources and meet high standards of accountability.</t>
  </si>
  <si>
    <t>Activity Description:</t>
  </si>
  <si>
    <t xml:space="preserve">    f.  Equipment/Capital Listing &amp; Space Requirement Form [BBMR EL-1]</t>
  </si>
  <si>
    <t>School Principal/Division Head:</t>
  </si>
  <si>
    <t>School/Division Name:</t>
  </si>
  <si>
    <t>School Operations</t>
  </si>
  <si>
    <t>AGENCY:   GUAM DEPARTMENT OF EDUCATION</t>
  </si>
  <si>
    <t>Function : School Operations</t>
  </si>
  <si>
    <t>School/Division:</t>
  </si>
  <si>
    <t>(Signature of Principal/Division Head)</t>
  </si>
  <si>
    <t>A</t>
  </si>
  <si>
    <t>B</t>
  </si>
  <si>
    <t>C</t>
  </si>
  <si>
    <t>D</t>
  </si>
  <si>
    <t>E</t>
  </si>
  <si>
    <t>F</t>
  </si>
  <si>
    <t>Account</t>
  </si>
  <si>
    <t>Total Req.</t>
  </si>
  <si>
    <t>Code</t>
  </si>
  <si>
    <t>PERSONNEL SERVICES</t>
  </si>
  <si>
    <t>TOTAL PERSONNEL SERVICES</t>
  </si>
  <si>
    <t>OPERATIONS</t>
  </si>
  <si>
    <t>CONTRACTUAL SERVICES:</t>
  </si>
  <si>
    <t>TOTAL OPERATIONS</t>
  </si>
  <si>
    <t>UTILITIES</t>
  </si>
  <si>
    <t xml:space="preserve"> Power</t>
  </si>
  <si>
    <t xml:space="preserve"> Water/ Sewer</t>
  </si>
  <si>
    <t xml:space="preserve"> Telephone/ Toll   </t>
  </si>
  <si>
    <t>TOTAL UTILITIES</t>
  </si>
  <si>
    <t>CAPITAL OUTLAY</t>
  </si>
  <si>
    <t>UNCLASSIFIED</t>
  </si>
  <si>
    <t>CLASSIFIED</t>
  </si>
  <si>
    <t>TOTAL FTEs</t>
  </si>
  <si>
    <t xml:space="preserve"> </t>
  </si>
  <si>
    <t>Level</t>
  </si>
  <si>
    <t>Authorized</t>
  </si>
  <si>
    <t>General</t>
  </si>
  <si>
    <t>Other</t>
  </si>
  <si>
    <t>Fund</t>
  </si>
  <si>
    <t>(C+D+E)</t>
  </si>
  <si>
    <t>EQUIPMENT:</t>
  </si>
  <si>
    <t>TOTAL APPROPRIATIONS</t>
  </si>
  <si>
    <t>FULL TIME EQUIVALENCIES (FTEs)</t>
  </si>
  <si>
    <t>Appropriation  Classification</t>
  </si>
  <si>
    <t>SUPPLIES &amp; MATERIALS:</t>
  </si>
  <si>
    <t>MISCELLANEOUS:</t>
  </si>
  <si>
    <t>OFFICE SPACE RENTAL:</t>
  </si>
  <si>
    <t>SUB-RECIPIENT/SUBGRANT:</t>
  </si>
  <si>
    <t>Fund(s)</t>
  </si>
  <si>
    <t>1/  Specify Fund Source</t>
  </si>
  <si>
    <t>Fund 1/</t>
  </si>
  <si>
    <t>Expenditures &amp;</t>
  </si>
  <si>
    <t>Encumbrances</t>
  </si>
  <si>
    <t>AS400</t>
  </si>
  <si>
    <t>WORKERS COMPENSATION</t>
  </si>
  <si>
    <t>DRUG TESTING</t>
  </si>
  <si>
    <t>Department/Agency:</t>
  </si>
  <si>
    <t>Federal Match</t>
  </si>
  <si>
    <t>Part-time</t>
  </si>
  <si>
    <t>Teacher Prep</t>
  </si>
  <si>
    <t>Reclassification</t>
  </si>
  <si>
    <t>On-Call Substitute</t>
  </si>
  <si>
    <t>Overtime/Special Pay</t>
  </si>
  <si>
    <t>Regular Salaries/Increments</t>
  </si>
  <si>
    <t>Benefits</t>
  </si>
  <si>
    <t>Yes</t>
  </si>
  <si>
    <t>No</t>
  </si>
  <si>
    <t xml:space="preserve">Yes </t>
  </si>
  <si>
    <t>________</t>
  </si>
  <si>
    <t>Is the summary digest consistent with detail pages?</t>
  </si>
  <si>
    <t>Are the required budget forms attached?</t>
  </si>
  <si>
    <t xml:space="preserve">    a.  Agency Narrative Form [BBMR AN-N1]</t>
  </si>
  <si>
    <t xml:space="preserve">    b.  Decision Package [BBMR DP-1]</t>
  </si>
  <si>
    <t xml:space="preserve">    c.  Program Budget Digest Forms [BBMR BD-1, BBMR TA-1, BBMR 96A]</t>
  </si>
  <si>
    <t>I.      Agency Narrative Form [BBMR AN-N1]</t>
  </si>
  <si>
    <t xml:space="preserve">          1.  Is the mission statement correct and consistent with the department/ </t>
  </si>
  <si>
    <t xml:space="preserve">               agency's enabling act?</t>
  </si>
  <si>
    <t xml:space="preserve">          2.  Are the goals and objectives correct and consistent with the department/</t>
  </si>
  <si>
    <t xml:space="preserve">               agency's mission?</t>
  </si>
  <si>
    <t>II.     Decision Package [BBMR DP-1]</t>
  </si>
  <si>
    <t xml:space="preserve">          1.  Is activity description correct?</t>
  </si>
  <si>
    <t xml:space="preserve">          2.  Is major objective correct?</t>
  </si>
  <si>
    <t xml:space="preserve">          3.  Are short term goals correct?</t>
  </si>
  <si>
    <t xml:space="preserve">          4.  Is workload output reflected correctly?</t>
  </si>
  <si>
    <t>III.    Program Budget Digest Forms [BBMR BD-1, BBMR TA-1, BBMR 96A]</t>
  </si>
  <si>
    <t xml:space="preserve">          A.)  BBMR BD-1</t>
  </si>
  <si>
    <t xml:space="preserve">              1.  Are figures reflected consistent with the attached staffing pattern(s)?</t>
  </si>
  <si>
    <t xml:space="preserve">              2.  Are amounts reflected in each column accurate?</t>
  </si>
  <si>
    <t xml:space="preserve">              3.  Are computations correct?</t>
  </si>
  <si>
    <t xml:space="preserve">              Are amounts reflected in each column correct?</t>
  </si>
  <si>
    <t xml:space="preserve">              Are amounts reflected under columns, "Governor's Request", consistent </t>
  </si>
  <si>
    <t xml:space="preserve">              Are the number of FTEs for both "Unclassified" and "Classified" </t>
  </si>
  <si>
    <t xml:space="preserve">              accurately reflected under each column?</t>
  </si>
  <si>
    <t xml:space="preserve">          B.)  BBMR TA-1</t>
  </si>
  <si>
    <t xml:space="preserve">              1.  Is the purpose/justification for travel defined? </t>
  </si>
  <si>
    <t xml:space="preserve">              2.  Is/Are the travel date(s) and number of travelers reflected? </t>
  </si>
  <si>
    <t xml:space="preserve">              3.  Is/Are the position title(s) of the traveler(s) reflected? </t>
  </si>
  <si>
    <t xml:space="preserve">              4.  Are all columns (Air Fare, Per Diem, Registration, and Total Cost) </t>
  </si>
  <si>
    <t xml:space="preserve">                   accurate?</t>
  </si>
  <si>
    <t xml:space="preserve">          C.)  BBMR 96A</t>
  </si>
  <si>
    <t xml:space="preserve">              2.  Is the "Quantity" under schedules B - F reflected for respective items?</t>
  </si>
  <si>
    <t xml:space="preserve">              3.  Is the "Unit Price" and "Total Price" accurate for each item under </t>
  </si>
  <si>
    <t xml:space="preserve">                   schedules B - F?</t>
  </si>
  <si>
    <t xml:space="preserve">              </t>
  </si>
  <si>
    <t>IV.    Agency Staffing Pattern Forms [BBMR SP-1]</t>
  </si>
  <si>
    <t xml:space="preserve">          1.  Are position titles correct?</t>
  </si>
  <si>
    <t xml:space="preserve">          2.  Are position numbers reflected?</t>
  </si>
  <si>
    <t xml:space="preserve">          3.  Are the salary levels consistent with the Civil Service Commission, </t>
  </si>
  <si>
    <t xml:space="preserve">               Classification and Pay Plan?</t>
  </si>
  <si>
    <t xml:space="preserve">          4.  Are filled positions funded? </t>
  </si>
  <si>
    <t xml:space="preserve">          5.  Are increment amounts reflected (should be no per Public Law)? </t>
  </si>
  <si>
    <t xml:space="preserve">          6.  Are rates reflected under "Benefits" correct?  </t>
  </si>
  <si>
    <t xml:space="preserve">          7.  Are computations correct?  </t>
  </si>
  <si>
    <t xml:space="preserve">          1.  Is the description of the equipment and/or capital item(s) detail?</t>
  </si>
  <si>
    <t xml:space="preserve">          2.  Is the "quantity" and "percentage of use" reflected?</t>
  </si>
  <si>
    <t xml:space="preserve">          3.  Are space requirements descriptive and total space reflected and </t>
  </si>
  <si>
    <t xml:space="preserve">               accurate?</t>
  </si>
  <si>
    <t>Prepared By:</t>
  </si>
  <si>
    <t>Recommendation</t>
  </si>
  <si>
    <t>Date</t>
  </si>
  <si>
    <t xml:space="preserve">Approval </t>
  </si>
  <si>
    <t>Approved By:</t>
  </si>
  <si>
    <t>Disapproval</t>
  </si>
  <si>
    <t xml:space="preserve">                      Date</t>
  </si>
  <si>
    <t>[BBMR DP-1]</t>
  </si>
  <si>
    <t>Decision Package</t>
  </si>
  <si>
    <t>Workload Output</t>
  </si>
  <si>
    <t>Workload Indicator:</t>
  </si>
  <si>
    <t>EQUIPMENT/CAPITAL LISTING:</t>
  </si>
  <si>
    <t>Description</t>
  </si>
  <si>
    <t>Quantity</t>
  </si>
  <si>
    <t>Percentage of Use</t>
  </si>
  <si>
    <t>Comments</t>
  </si>
  <si>
    <t>SPACE REQUIREMENT                                                                       (for Personnel and Equipment/Capital)</t>
  </si>
  <si>
    <t>Total Program Space (Sq. Ft.):</t>
  </si>
  <si>
    <t>Total Program Space Occupied (Sq. Ft.):</t>
  </si>
  <si>
    <t>Square Feet</t>
  </si>
  <si>
    <t>Percent of Total Program Space</t>
  </si>
  <si>
    <t>Schedule B- Contractual</t>
  </si>
  <si>
    <t>Unit</t>
  </si>
  <si>
    <t>Total</t>
  </si>
  <si>
    <t>Item</t>
  </si>
  <si>
    <t>Price</t>
  </si>
  <si>
    <t xml:space="preserve">Total Contractual </t>
  </si>
  <si>
    <t>Schedule C - Supplies &amp; Materials</t>
  </si>
  <si>
    <t>Total Supplies &amp; Materials</t>
  </si>
  <si>
    <t>Schedule E - Miscellaneous</t>
  </si>
  <si>
    <t>Total Miscellaneous</t>
  </si>
  <si>
    <t>Total Capital Outlay</t>
  </si>
  <si>
    <t>Date Reviewed:</t>
  </si>
  <si>
    <t>GUAM DEPARTMENT OF EDUCATION</t>
  </si>
  <si>
    <t>SCHOOL/DIVISION:</t>
  </si>
  <si>
    <t>Department/Agency: Guam Department of Education</t>
  </si>
  <si>
    <t xml:space="preserve">Program: </t>
  </si>
  <si>
    <t xml:space="preserve">Function: </t>
  </si>
  <si>
    <t>Government of Guam</t>
  </si>
  <si>
    <t>Department / Agency Narrative</t>
  </si>
  <si>
    <t>GOALS AND OBJECTIVES:</t>
  </si>
  <si>
    <t>[BBMR ABC]</t>
  </si>
  <si>
    <t>Department / Agency Budget Certification</t>
  </si>
  <si>
    <t>Date:</t>
  </si>
  <si>
    <t>(Signature)</t>
  </si>
  <si>
    <t xml:space="preserve">This is to certify that I have carefully reviewed the attached budget documents and find the amounts </t>
  </si>
  <si>
    <t>Guam Department of Education</t>
  </si>
  <si>
    <t>Agency Head:</t>
  </si>
  <si>
    <t>requested therein, to be sufficient to execute the mission, goals, and objectives of this department</t>
  </si>
  <si>
    <t>Date Received by FAS:</t>
  </si>
  <si>
    <t>FINANCE &amp; ADMINISTRATIVE SERVICES ACTION:</t>
  </si>
  <si>
    <t xml:space="preserve">Budget Analyst </t>
  </si>
  <si>
    <t xml:space="preserve">              with schedule F as detailed in the budget digest sub form, [BBMR 96A]?</t>
  </si>
  <si>
    <t>FAS</t>
  </si>
  <si>
    <t>School/Division</t>
  </si>
  <si>
    <t xml:space="preserve">              2.  Are computations correct?</t>
  </si>
  <si>
    <t xml:space="preserve">              1.  Are amounts reflected in each column accurate (BBMR TA-1 &amp; BBMR96A)?</t>
  </si>
  <si>
    <t>VISION STATEMENT:</t>
  </si>
  <si>
    <t>Our Educational Community...</t>
  </si>
  <si>
    <t>1. Prepares all students for life</t>
  </si>
  <si>
    <t>2. Promotes excellence</t>
  </si>
  <si>
    <t>3. Provide Supports</t>
  </si>
  <si>
    <t>SCHOOL MISSION:</t>
  </si>
  <si>
    <t>1. All Guam Department of Education students will graduate from high school prepared to pursue post-secondary education on or off-island or to assume gainful employment with the public or private sector.</t>
  </si>
  <si>
    <t>2. All students in the Guam Department of Education will successfully progress from grade to grade and from one level of schooling to another in order to maximize opportunities to successfully graduate from high school.</t>
  </si>
  <si>
    <t>3. All Guam Department of Education's personnel will meet high standards for qualifications and ongoing professional development and will be held accountable for all assigned responsibilities.</t>
  </si>
  <si>
    <t>4. All Guam Department of Education's school facilities will meet high standards for health and safety and provide optimal conditions for learning objectives.</t>
  </si>
  <si>
    <t xml:space="preserve">Department/Agency: </t>
  </si>
  <si>
    <t>Total Equipment</t>
  </si>
  <si>
    <t>FUNCTIONAL AREA:</t>
  </si>
  <si>
    <t>DEPARTMENT/AGENCY:</t>
  </si>
  <si>
    <t>DEPARTMENT OF EDUCATION</t>
  </si>
  <si>
    <t>PROGRAM:</t>
  </si>
  <si>
    <t>FUND:</t>
  </si>
  <si>
    <t>LOCAL</t>
  </si>
  <si>
    <t>Increment</t>
  </si>
  <si>
    <t>( E+F+G+I )</t>
  </si>
  <si>
    <t xml:space="preserve">Retirement </t>
  </si>
  <si>
    <t>Retire (DDI)</t>
  </si>
  <si>
    <t>Social Security</t>
  </si>
  <si>
    <t>Medicare</t>
  </si>
  <si>
    <t>Life</t>
  </si>
  <si>
    <t>Medical</t>
  </si>
  <si>
    <t>Dental</t>
  </si>
  <si>
    <t>( J + R )</t>
  </si>
  <si>
    <t>(6.2% * J)</t>
  </si>
  <si>
    <t>(1.45% * J)</t>
  </si>
  <si>
    <t>(1/)</t>
  </si>
  <si>
    <t>( Premium)</t>
  </si>
  <si>
    <t>( K thru Q )</t>
  </si>
  <si>
    <t xml:space="preserve"> 0/00/0000</t>
  </si>
  <si>
    <t>Adacao Elementary School</t>
  </si>
  <si>
    <t>Evangeline A. Chang</t>
  </si>
  <si>
    <t xml:space="preserve">
Adacao Elementary School strives to instill positive, meaningful values to promote success within our home and school community while encouraging life-long learning and creating productive citizens. 
productive citizens in our community.</t>
  </si>
  <si>
    <t>Program: Elementary Education</t>
  </si>
  <si>
    <t>TEACHER II</t>
  </si>
  <si>
    <t>TEACHER III</t>
  </si>
  <si>
    <t>TEACHER IV</t>
  </si>
  <si>
    <t>TEACHER V</t>
  </si>
  <si>
    <t>ADMINISTRATIVE ASSISTANT</t>
  </si>
  <si>
    <t>CLERK TYPIST I (GC)</t>
  </si>
  <si>
    <t>CLERK TYPIST I (LIBRARY)</t>
  </si>
  <si>
    <t>NEW POSITION</t>
  </si>
  <si>
    <t>D-01</t>
  </si>
  <si>
    <t>Instructional use, conservation of instructional materials</t>
  </si>
  <si>
    <t>Cafeteria</t>
  </si>
  <si>
    <t>87W/161L</t>
  </si>
  <si>
    <t>Main Office</t>
  </si>
  <si>
    <t>30W/65L</t>
  </si>
  <si>
    <t>Utilized during breakfast/lunch/school events</t>
  </si>
  <si>
    <t>Utilized by school community</t>
  </si>
  <si>
    <t>12W/30L</t>
  </si>
  <si>
    <t>A-Wing Rest Room (Female)</t>
  </si>
  <si>
    <t>Utilized by female students/parents/staff</t>
  </si>
  <si>
    <t>A-Wing Rest Room (Male)</t>
  </si>
  <si>
    <t>Utilized by male students/parents/staff</t>
  </si>
  <si>
    <t>21W/36L</t>
  </si>
  <si>
    <t>Utilized for daily instruction of primary grades</t>
  </si>
  <si>
    <t>Classrooms A101 through A105</t>
  </si>
  <si>
    <t>Classrooms A107 through A116</t>
  </si>
  <si>
    <t>12W/17L</t>
  </si>
  <si>
    <t>Storage Areas for equipment and supplies</t>
  </si>
  <si>
    <t>B-Wing Rest Room (Female)</t>
  </si>
  <si>
    <t>B-Wing Rest Room (Male)</t>
  </si>
  <si>
    <t>Storage A123 through A124</t>
  </si>
  <si>
    <t>Library</t>
  </si>
  <si>
    <t>64W/75L</t>
  </si>
  <si>
    <t>Utilized by educational community</t>
  </si>
  <si>
    <t>√</t>
  </si>
  <si>
    <t xml:space="preserve">                    BBMR 81</t>
  </si>
  <si>
    <t xml:space="preserve">                 </t>
  </si>
  <si>
    <t>Program Title:</t>
  </si>
  <si>
    <t>% of 1st grade at proficient or advanced levels (Reading)</t>
  </si>
  <si>
    <t>% of 1st grade at proficient or advanced levels (Language)</t>
  </si>
  <si>
    <t>% of 1st grade at proficient or advanced levels (Math)</t>
  </si>
  <si>
    <t>% of 2nd grade at proficient or advanced levels (Reading)</t>
  </si>
  <si>
    <t>% of 2nd grade at proficient or advanced levels (Language)</t>
  </si>
  <si>
    <t>% of 2nd grade at proficient or advanced levels (Math)</t>
  </si>
  <si>
    <t>% of 3rd grade at proficient or advanced levels (Reading)</t>
  </si>
  <si>
    <t>% of 3rd grade at proficient or advanced levels (Language)</t>
  </si>
  <si>
    <t>% of 3rd grade at proficient or advanced levels (Math)</t>
  </si>
  <si>
    <t>% of 4th grade at proficient or advanced levels (Reading)</t>
  </si>
  <si>
    <t>% of 4th grade at proficient or advanced levels (Language)</t>
  </si>
  <si>
    <t>% of 4th grade at proficient or advanced levels (Math)</t>
  </si>
  <si>
    <t>% of 5th grade at proficient or advanced levels (Reading)</t>
  </si>
  <si>
    <t>% of 5th grade at proficient or advanced levels (Language)</t>
  </si>
  <si>
    <t>% of 5th grade at proficient or advanced levels (Math)</t>
  </si>
  <si>
    <t>BBMR96A</t>
  </si>
  <si>
    <t>Use during school assembly</t>
  </si>
  <si>
    <t>Major Objectives(s):</t>
  </si>
  <si>
    <t xml:space="preserve">Short-term Goals: </t>
  </si>
  <si>
    <t>To improve student academic achievement in Reading, Math and Language Arts.</t>
  </si>
  <si>
    <t>To implement effective school practices, which focus on teaching and learning.</t>
  </si>
  <si>
    <t>To continue to foster home-school community partnership.</t>
  </si>
  <si>
    <t>To address and monitor the School-Wide Action Plan.</t>
  </si>
  <si>
    <t>To conduct teachers and staff Professional Development.</t>
  </si>
  <si>
    <t xml:space="preserve">To implement the Professional Teacher Evaluation Program. </t>
  </si>
  <si>
    <t>5th Grade Promotion Rate</t>
  </si>
  <si>
    <t>Student Attendance Rate</t>
  </si>
  <si>
    <t>Student Discipline Rate</t>
  </si>
  <si>
    <t>Employee Attendance Rate</t>
  </si>
  <si>
    <t xml:space="preserve">School Improvement Plan </t>
  </si>
  <si>
    <t xml:space="preserve">To implement the Reform Reading Program with fidelity.  </t>
  </si>
  <si>
    <t>To improve student achievement in Reading, Math and Language Arts.</t>
  </si>
  <si>
    <t xml:space="preserve">To increase home-school community partnership. </t>
  </si>
  <si>
    <t>To comply with P.L.28-45, "Every Child is Entitled to an Adequate Education Act".</t>
  </si>
  <si>
    <t>To provide an ongoing Professional Staff Development Program for teachers and staff.</t>
  </si>
  <si>
    <t>To provide teachers and students access to technology.</t>
  </si>
  <si>
    <t>To reach satisfactory performance level on the Student Discipline Rate.</t>
  </si>
  <si>
    <t>To reach satisfactory performance level on Employee's Attendance Rate.</t>
  </si>
  <si>
    <t>To reach satisfactory performance level on Student Attendance Rate.</t>
  </si>
  <si>
    <t>POSITION TITLE</t>
  </si>
  <si>
    <t>GRADE/ STEP</t>
  </si>
  <si>
    <t>SALARY</t>
  </si>
  <si>
    <t>OVERTIME</t>
  </si>
  <si>
    <t>SPECIAL*</t>
  </si>
  <si>
    <t>DATE</t>
  </si>
  <si>
    <t>AMT</t>
  </si>
  <si>
    <t>SUBTOTAL</t>
  </si>
  <si>
    <t>TOTAL BENEFITS</t>
  </si>
  <si>
    <t>TOTAL SALARY + BENEFITS</t>
  </si>
  <si>
    <t>Input by Department</t>
  </si>
  <si>
    <t>( A )</t>
  </si>
  <si>
    <t>( B )</t>
  </si>
  <si>
    <t>( C )</t>
  </si>
  <si>
    <t>( D )</t>
  </si>
  <si>
    <t>( E )</t>
  </si>
  <si>
    <t>( F )</t>
  </si>
  <si>
    <t>( G )</t>
  </si>
  <si>
    <t>( H )</t>
  </si>
  <si>
    <t>( I )</t>
  </si>
  <si>
    <t>( J )</t>
  </si>
  <si>
    <t>( K )</t>
  </si>
  <si>
    <t>( L )</t>
  </si>
  <si>
    <t>( M )</t>
  </si>
  <si>
    <t>( N )</t>
  </si>
  <si>
    <t>( O )</t>
  </si>
  <si>
    <t>( P )</t>
  </si>
  <si>
    <t>( Q )</t>
  </si>
  <si>
    <t>( R )</t>
  </si>
  <si>
    <t>(S)</t>
  </si>
  <si>
    <t>No.</t>
  </si>
  <si>
    <t>PAY LOCATION</t>
  </si>
  <si>
    <t>WORK SITE</t>
  </si>
  <si>
    <t>POSITION NUMBER</t>
  </si>
  <si>
    <t>NAME OF INCUMBENT</t>
  </si>
  <si>
    <t>J-01</t>
  </si>
  <si>
    <t>SCHOOL AIDE I (SPED)</t>
  </si>
  <si>
    <t>School: Adacao Elementary</t>
  </si>
  <si>
    <t>Elementary Education</t>
  </si>
  <si>
    <t xml:space="preserve">School/Division:   Adacao Elementary </t>
  </si>
  <si>
    <t>COMPUTER SYSTEMS-1 YEAR ON ISLAND PARTS AND LABOR WARRANTY; 2.2 INTEL DUAL CORE; CPU SLIM TOWER BLACK; MS XP PROFESSIONAL ACAD. LIC.; MICROSOFT OFFICE PRO A. LIC.; 17 IN. LG LCD MONITOR; LOGITECH PS2 KEYBRD. &amp; MSE COMBO; LOGITECH S-120 2 PC. SPEAKER BLK.; MARUSON 500VA POWER BACK UP</t>
  </si>
  <si>
    <t>BANQUET TABLE 6 FT.</t>
  </si>
  <si>
    <t>Teacher Use</t>
  </si>
  <si>
    <t>LCD PROJECTOR</t>
  </si>
  <si>
    <t>Food Cooler</t>
  </si>
  <si>
    <t>Used in cafeteria for food preparation/storage</t>
  </si>
  <si>
    <t>Kohler Standby Diesel Generator</t>
  </si>
  <si>
    <t>School use during power outages</t>
  </si>
  <si>
    <t>Serving Line Food Warmer</t>
  </si>
  <si>
    <t>Milk Cooler</t>
  </si>
  <si>
    <t>Heated Cabinets</t>
  </si>
  <si>
    <t>Dishwasher Door Type</t>
  </si>
  <si>
    <t>Stainless Steel Prep Table</t>
  </si>
  <si>
    <t>Toshiba Laptop</t>
  </si>
  <si>
    <t>Administrative Use</t>
  </si>
  <si>
    <t>Goodman outside A/C Unit</t>
  </si>
  <si>
    <t>Teacher/Student Use</t>
  </si>
  <si>
    <t>AAON 10 TON OUTSIDE A/C UNIT</t>
  </si>
  <si>
    <t>AAON 8 TON   OUTSIDE A/C UNIT</t>
  </si>
  <si>
    <t>AAON 16 TON  OUTSIDE A/C UNIT</t>
  </si>
  <si>
    <t>AAON 25 TON  OUTSIDE A/C UNIT</t>
  </si>
  <si>
    <t>DESK OPEN FRONT 18X24X22</t>
  </si>
  <si>
    <t>Student Use</t>
  </si>
  <si>
    <t>A/V CART-WIDE BODY- 32X27 1/2 44 E UNIT 4" CASTERS</t>
  </si>
  <si>
    <t>BOOKCASE 34 1/2X12 5/8 X 24"</t>
  </si>
  <si>
    <t>Administrative /Teacher Use</t>
  </si>
  <si>
    <t>METAL SHELF (3 shelf)</t>
  </si>
  <si>
    <t>Administrative/Teacher Use</t>
  </si>
  <si>
    <t>CAMERA DIGITAL 8 MP 4X ZOOM</t>
  </si>
  <si>
    <t>CASSETTE/CD/RADIO PLAYER SCHOOL SMART</t>
  </si>
  <si>
    <t>BOX PLEAT SKIRTING PER FT. 64 ft.</t>
  </si>
  <si>
    <t>CPU HOLDER</t>
  </si>
  <si>
    <t>CENTER DRAWER METAL W/LOCK 24 3/4X14 3/4 X 3" H</t>
  </si>
  <si>
    <t>CRTE184IJW REFRIGERATOR 18.2 CU FT. TOP MOUNT FACTORY ICE</t>
  </si>
  <si>
    <t>Nurse/Teacher Use</t>
  </si>
  <si>
    <t>Accucut Die Cut Roller</t>
  </si>
  <si>
    <t>BEAM SEATING ARMLESS POLYPROPYLENE SEAT BACK 95X22X31</t>
  </si>
  <si>
    <t>Student/Parent Use</t>
  </si>
  <si>
    <t>BOOK CASE 31 1/2X12 5/8X59 FOUR SHELF STEEL</t>
  </si>
  <si>
    <t>DOUBLE PEDESTAL DESK 60 X 30X 29 1/2</t>
  </si>
  <si>
    <t>Teacher/Administrative Use</t>
  </si>
  <si>
    <t xml:space="preserve">DOUBLE SIDED BK. DISPLAY 30X16 1/2 </t>
  </si>
  <si>
    <t>DUAL WORKSTATION 30X60 W/PANEL /CASTERS W/CPU HOLDER</t>
  </si>
  <si>
    <t xml:space="preserve">DVD VCR COMB. </t>
  </si>
  <si>
    <t>EASEL ADJ. HEIGHT TODDLER SIZE</t>
  </si>
  <si>
    <t>ELEMENTARY STUDENT STACK CHAIR 16" MAROON</t>
  </si>
  <si>
    <t>EXAM LIGHT</t>
  </si>
  <si>
    <t>Nurse Use</t>
  </si>
  <si>
    <t>FIRST AID COUCH 26"WX72"LX23"H</t>
  </si>
  <si>
    <t>Floor Lectern, Amplifier</t>
  </si>
  <si>
    <t>FLUSH RETURN 60 X 24 X 29 1/2 B/F PEDESTAL</t>
  </si>
  <si>
    <t>FOLDING CHAIR - UPHOLSTERED</t>
  </si>
  <si>
    <t>Used during school assemblies</t>
  </si>
  <si>
    <t>FOLDING STAGE 48X96X24</t>
  </si>
  <si>
    <t>GUEST CHAIR - LOOP ARMS- SLED BASE</t>
  </si>
  <si>
    <t>Administrative/Parent/Teacher Use</t>
  </si>
  <si>
    <t>FULL VIEW TEACHERS WORKSTATION LEGAL LEFT RETURN CURVED</t>
  </si>
  <si>
    <t xml:space="preserve">Teacher use </t>
  </si>
  <si>
    <t>HIGH BACK CHAIR LOOP ARMS- SLED BASE</t>
  </si>
  <si>
    <t xml:space="preserve">HP OFFICE JET PRO </t>
  </si>
  <si>
    <t>Administrative/Teacher/Student Use</t>
  </si>
  <si>
    <t>HP LASERJET P1006 PRINTER</t>
  </si>
  <si>
    <t>Horizontal paper rack 8 rolls</t>
  </si>
  <si>
    <t>KIDNEY TABLE 48X72</t>
  </si>
  <si>
    <t>KITCHEN SET-4 PC.-SINK/STOVE/CUPBOARD/FRIG</t>
  </si>
  <si>
    <t>LAMINATE TOP BOAT SHAPED 120 X 48 1 - 1/8 2MM EDGE</t>
  </si>
  <si>
    <t>LAMINATE SLAB BASE  FOR BOAT SHAPE LAMINATE TOP</t>
  </si>
  <si>
    <t>LEGAL FILE CABINET- TWO DRAWER-LOCK 29X18 1/4 X25</t>
  </si>
  <si>
    <t>LEGAL FILE CABINET- FOUR DRAWER-LOCK 52X18 1/4 X 25</t>
  </si>
  <si>
    <t>LH FLUSH RETURN 60 X 24 X 29 1/2 B/F PEDESTAL</t>
  </si>
  <si>
    <t>METAL FOLDING CHAIRS</t>
  </si>
  <si>
    <t>Administrative/Parent/Teacher/Student Use</t>
  </si>
  <si>
    <t>METAL SHELF UNIT - 3 SHELVES</t>
  </si>
  <si>
    <t xml:space="preserve">MICROWAVE OVEN .8 CU. </t>
  </si>
  <si>
    <t>MID BACK CHAIR LOOP ARMS- SLED BASE</t>
  </si>
  <si>
    <t xml:space="preserve">MOBILE CAFÉ TABLE/BENCH 12' </t>
  </si>
  <si>
    <t>OPEN SHELVING 36X18X85 5 SHELVES</t>
  </si>
  <si>
    <t>OPEN STEEL SHELVING 48X24X85 6 SHELVES</t>
  </si>
  <si>
    <t>OTO/OPTHOMALOGIC SET</t>
  </si>
  <si>
    <t>OVERHEAD PROJECTOR 2000 LUMENS TWO LAMP CHANGER</t>
  </si>
  <si>
    <t>OVERHEAD CART 39"-ELECT. UNIT - DROP LEAVES 4" CASTERS</t>
  </si>
  <si>
    <t>PAPER SHREDDER</t>
  </si>
  <si>
    <t>PALM CAMCORDER - DVD-R/R/RAM</t>
  </si>
  <si>
    <t>PLATFORM TRUCK</t>
  </si>
  <si>
    <t>PROJECTION SCREEN/MAP COMBO</t>
  </si>
  <si>
    <t>RECTANGLE TABLE 30X72</t>
  </si>
  <si>
    <t>ROUND TABLE 48" DIA.</t>
  </si>
  <si>
    <t>SCALE</t>
  </si>
  <si>
    <t>SINGLE PEDESTAL DESK 72 X 36X 29 1/2</t>
  </si>
  <si>
    <t>STACK CHAIR 14" MAROON</t>
  </si>
  <si>
    <t>STACK CHAIR 12" MAROON</t>
  </si>
  <si>
    <t>STORAGE CABINET 72X36X24 5 ADJ SHELVES</t>
  </si>
  <si>
    <t>TABLE TOP - T-MOLD EDGE 72X30 W/TABLE BASE 26"</t>
  </si>
  <si>
    <t>Administrative/Teacher/Parent Use</t>
  </si>
  <si>
    <t>TASK CHAIR W/O ARMS MID BACK</t>
  </si>
  <si>
    <t>TELEVISION-27" - RCA</t>
  </si>
  <si>
    <t>Teacher/Student/Administrative Use</t>
  </si>
  <si>
    <t>UTILITY CART 18X27X33 3 SHELVES 400 LB. CAP.</t>
  </si>
  <si>
    <t>WHEELCHAIR</t>
  </si>
  <si>
    <t>Nurse/Student Use</t>
  </si>
  <si>
    <t>WET/DRY SHOP VAC</t>
  </si>
  <si>
    <t>Administrative/Custodial/Teacher Use</t>
  </si>
  <si>
    <t xml:space="preserve">G-01  </t>
  </si>
  <si>
    <t>Solid Waste Collection Services (per annum)</t>
  </si>
  <si>
    <t>ERATE Contractual Services (per annum)</t>
  </si>
  <si>
    <t>Building Sanitary Permits (per annum)</t>
  </si>
  <si>
    <t>X</t>
  </si>
  <si>
    <t>GENERAL CLASSROOM EQUIPMENT</t>
  </si>
  <si>
    <t>Whiteboard, Portable</t>
  </si>
  <si>
    <t>Whiteboard, wall mount</t>
  </si>
  <si>
    <t>Sub-Total:</t>
  </si>
  <si>
    <t>AUDIO VISUAL EQUIPMENT &amp; ELECTRONICS</t>
  </si>
  <si>
    <t>P.A. System</t>
  </si>
  <si>
    <t>MISCELLANEOUS EQUIPMENT</t>
  </si>
  <si>
    <t>Laminator</t>
  </si>
  <si>
    <t>DESK/TABLES/CHAIRS</t>
  </si>
  <si>
    <t>Double Pedestal Desk</t>
  </si>
  <si>
    <t>CHAIRS/SEATING</t>
  </si>
  <si>
    <t>Mid Back Chair</t>
  </si>
  <si>
    <t>15% S&amp;H:</t>
  </si>
  <si>
    <t>Taling M. Taitano</t>
  </si>
  <si>
    <t>FY 2013</t>
  </si>
  <si>
    <t>N</t>
  </si>
  <si>
    <t xml:space="preserve">    d.  FY 2013 (Proposed) Agency Staffing Pattern [BBMR SP-1] </t>
  </si>
  <si>
    <t xml:space="preserve">    e.  FY 2012 (Current) Agency Staffing Pattern [BBMR SP-1] </t>
  </si>
  <si>
    <t>K-4</t>
  </si>
  <si>
    <t>TOTAL</t>
  </si>
  <si>
    <t>($19.02*26PP)</t>
  </si>
  <si>
    <t>SCHOOL AIDE I (KINDER)</t>
  </si>
  <si>
    <t>TEACHER I (ON-CALL SUBSTITUTE)</t>
  </si>
  <si>
    <t>ADACAO ELEMENTARY</t>
  </si>
  <si>
    <t>Function: School Operations</t>
  </si>
  <si>
    <t>Mileage Reimbursement 4 trips per 12 month</t>
  </si>
  <si>
    <t>to attend Mtgs, Wkshps, Conferences, Docs P/up</t>
  </si>
  <si>
    <t>FUNCTION:</t>
  </si>
  <si>
    <t>SCHOOL OPERATIONS</t>
  </si>
  <si>
    <t>ELEMENTARY EDUCATION</t>
  </si>
  <si>
    <t xml:space="preserve">FUNCTION:  SCHOOL OPERATIONS     </t>
  </si>
  <si>
    <t>SCHOOL/DIVISION:   ADACAO ELEMENTARY</t>
  </si>
  <si>
    <t>School/Division:  Adacao Elementary</t>
  </si>
  <si>
    <t xml:space="preserve">   X   </t>
  </si>
  <si>
    <t>GEB Review and Approval</t>
  </si>
  <si>
    <t>(J * 30.09%)</t>
  </si>
  <si>
    <t>To accomplish the Guam Education Board goals and objectives.</t>
  </si>
  <si>
    <t>In alignment with the Guam Department of Education's vision our educational community prepares all students for life, promotes excellence and provides support, No Child Left Behind, and Public Law 28-45 Every Child is Entitled to an Adequate Education Act,  Adacao Elementary School will strive to instill positive, meaningful values that promotes success within our home and school community, while encouraging life-long learning and creating productive citizens. Our school community is committed to the following goals:  increase students' academic achievement, increase home-school connection, decrease absenteeism and improve our school-wide discipline.</t>
  </si>
  <si>
    <t>Schedule F - Capital Outlay</t>
  </si>
  <si>
    <t>School/Division: Adacao Elementary</t>
  </si>
  <si>
    <t>Supplies, Instruction</t>
  </si>
  <si>
    <t>Supplies, Administrative</t>
  </si>
  <si>
    <t>Supplies, Nurse</t>
  </si>
  <si>
    <t>Supplies, Counselor</t>
  </si>
  <si>
    <t>Library Materials</t>
  </si>
  <si>
    <t>Photocopier Machine Contractual Services (per annum)</t>
  </si>
  <si>
    <t>Cash Collection Services</t>
  </si>
  <si>
    <t>First Aid CPR/AED (work place) Certification</t>
  </si>
  <si>
    <t>Supplies, Custodial</t>
  </si>
  <si>
    <t>Fiscal Year 2014 Budget</t>
  </si>
  <si>
    <t>for Fiscal Year 2014.   I further certify the accuracy of the information contained in this document.</t>
  </si>
  <si>
    <t>FY 2014</t>
  </si>
  <si>
    <t xml:space="preserve">FY 2012                                 </t>
  </si>
  <si>
    <t xml:space="preserve">FY 2013                                </t>
  </si>
  <si>
    <t xml:space="preserve">FY 2014                    </t>
  </si>
  <si>
    <t>FY 2014 (PROPOSED)</t>
  </si>
  <si>
    <t>FY 2013 (CURRENT)</t>
  </si>
  <si>
    <t>AES</t>
  </si>
  <si>
    <t>AGULTO, MARIA R.</t>
  </si>
  <si>
    <t>L14-7</t>
  </si>
  <si>
    <t>AGULTO, BERTILIA A.</t>
  </si>
  <si>
    <t>K14-5</t>
  </si>
  <si>
    <t>M14-13</t>
  </si>
  <si>
    <t>ALVAREZ, MARIA HAYETTE A.</t>
  </si>
  <si>
    <t>LT14-12</t>
  </si>
  <si>
    <t>BLAS, TILLIE R.</t>
  </si>
  <si>
    <t>LT14-10</t>
  </si>
  <si>
    <t>CALILUNG, NORINA L.</t>
  </si>
  <si>
    <t>K14-8</t>
  </si>
  <si>
    <t>ELEM PRINCIPAL</t>
  </si>
  <si>
    <t>PT14-8</t>
  </si>
  <si>
    <t>ELEM ASST PRINCIPAL</t>
  </si>
  <si>
    <t>CHARGUALAF, JANICE R.A. .</t>
  </si>
  <si>
    <t>OT14-13</t>
  </si>
  <si>
    <t>CORTEZ, THEA V.</t>
  </si>
  <si>
    <t>K14-6</t>
  </si>
  <si>
    <t>CRUZ, MARY D.J. .</t>
  </si>
  <si>
    <t>L14-10</t>
  </si>
  <si>
    <t>CRUZ, HELENE S.</t>
  </si>
  <si>
    <t>CRUZ, GRACELYN O.</t>
  </si>
  <si>
    <t>L14-11</t>
  </si>
  <si>
    <t>HLTH COUNSLR III</t>
  </si>
  <si>
    <t>DIZON, LORETO J.</t>
  </si>
  <si>
    <t>L-9</t>
  </si>
  <si>
    <t>DUAROSAN, CEFERINO A.</t>
  </si>
  <si>
    <t>COMP OPER II</t>
  </si>
  <si>
    <t>ERICKSON-IGNACIO, LORRAINE .</t>
  </si>
  <si>
    <t>I-13</t>
  </si>
  <si>
    <t>FLORES, RAQUEL S.</t>
  </si>
  <si>
    <t>LT14-15</t>
  </si>
  <si>
    <t>FRANQUEZ, DORIS S.</t>
  </si>
  <si>
    <t>HERNANDEZ, MELISSA D.</t>
  </si>
  <si>
    <t>JUAREZ, APRIL D.</t>
  </si>
  <si>
    <t>L14-9</t>
  </si>
  <si>
    <t>LANSANG, MARISA S.</t>
  </si>
  <si>
    <t>LIN, HSIN-I (CINDY) .</t>
  </si>
  <si>
    <t>MALLADA, JOANNE R.</t>
  </si>
  <si>
    <t>MANIBUSAN, CYNTHIA T.</t>
  </si>
  <si>
    <t>SCH AIDE I</t>
  </si>
  <si>
    <t>MANIBUSAN, NADINE MARIE C.</t>
  </si>
  <si>
    <t>D-4</t>
  </si>
  <si>
    <t>MARZAN, JEAN H.</t>
  </si>
  <si>
    <t>K14-2</t>
  </si>
  <si>
    <t>MESA, VICTORIA B.</t>
  </si>
  <si>
    <t>ONG-POBLETE, CASEY LOU R.</t>
  </si>
  <si>
    <t>M14-14</t>
  </si>
  <si>
    <t>ONISHI, ANGELA BERNICE C.</t>
  </si>
  <si>
    <t>K14-4</t>
  </si>
  <si>
    <t>QUINTANILLA, FRANCINE A.</t>
  </si>
  <si>
    <t>D-14</t>
  </si>
  <si>
    <t>RAMIREZ, SERGIO .</t>
  </si>
  <si>
    <t>LT14-16</t>
  </si>
  <si>
    <t>REYES, JUDITH RAE G.</t>
  </si>
  <si>
    <t>SECRETARY I TYPIST</t>
  </si>
  <si>
    <t>SANCHEZ, SANDRA Q.</t>
  </si>
  <si>
    <t>G-12</t>
  </si>
  <si>
    <t>SANTOS, SELENA T.</t>
  </si>
  <si>
    <t>K-3</t>
  </si>
  <si>
    <t>SAYCO, ARLENE B.</t>
  </si>
  <si>
    <t>TAITAGUE, STELLA MARIE M.</t>
  </si>
  <si>
    <t>K14-3</t>
  </si>
  <si>
    <t>TAYLOR, ROBERTA M.</t>
  </si>
  <si>
    <t>LT14-5</t>
  </si>
  <si>
    <t>TEACHER I-C</t>
  </si>
  <si>
    <t>I14-9</t>
  </si>
  <si>
    <t>00/00/0000</t>
  </si>
  <si>
    <t>M14-4</t>
  </si>
  <si>
    <t>SCHOOL AIDE I</t>
  </si>
  <si>
    <t>(J * 31.09%)</t>
  </si>
  <si>
    <t xml:space="preserve">VACANT: Vice: LLEGADO, JAIME L. </t>
  </si>
  <si>
    <t xml:space="preserve">VACANT: Vice: SALAS, EVELYN G.  </t>
  </si>
  <si>
    <t xml:space="preserve">VACANT: Vice: GUERRERO, CHRISTINA C. </t>
  </si>
  <si>
    <t xml:space="preserve">VACANT: Vice: ILICITO, CRESENCIA C. </t>
  </si>
  <si>
    <t xml:space="preserve">VACANT: Vice: PAREJA, MARITA C. </t>
  </si>
  <si>
    <t xml:space="preserve">VACAN: Vice: MCCALLISTER, AMENDA L. </t>
  </si>
  <si>
    <t xml:space="preserve">CHARGUALAF, JANICE R.A. </t>
  </si>
  <si>
    <t xml:space="preserve">CRUZ, MARY D.J. </t>
  </si>
  <si>
    <t xml:space="preserve">LLEGADO, JAIME L.  </t>
  </si>
  <si>
    <t xml:space="preserve">SALAS, EVELYN G.  </t>
  </si>
  <si>
    <t>VICE: GUERRERO, CHRISTINA C.</t>
  </si>
  <si>
    <t>Funded in FY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</si>
</sst>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mm/dd/yyyy"/>
    <numFmt numFmtId="168" formatCode="_(* #,##0.00_);_(* \(#,##0.00\);_(* \-??_);_(@_)"/>
    <numFmt numFmtId="169" formatCode="_(\$* #,##0.00_);_(\$* \(#,##0.00\);_(\$* \-??_);_(@_)"/>
    <numFmt numFmtId="170" formatCode="0.00_)"/>
    <numFmt numFmtId="171" formatCode="[$-409]mmmm\ d\,\ yyyy;@"/>
  </numFmts>
  <fonts count="73">
    <font>
      <sz val="12"/>
      <name val="SWISS"/>
    </font>
    <font>
      <sz val="10"/>
      <name val="Arial"/>
    </font>
    <font>
      <sz val="10"/>
      <name val="Arial"/>
      <family val="2"/>
    </font>
    <font>
      <u/>
      <sz val="9"/>
      <color indexed="12"/>
      <name val="SWISS"/>
    </font>
    <font>
      <sz val="12"/>
      <name val="SWISS"/>
    </font>
    <font>
      <sz val="12"/>
      <name val="Arial"/>
      <family val="2"/>
    </font>
    <font>
      <sz val="12"/>
      <name val="Helv"/>
    </font>
    <font>
      <sz val="8"/>
      <name val="SWISS"/>
    </font>
    <font>
      <sz val="11"/>
      <color indexed="8"/>
      <name val="Calibri"/>
      <family val="2"/>
    </font>
    <font>
      <sz val="10"/>
      <name val="Arial"/>
      <family val="2"/>
    </font>
    <font>
      <sz val="8"/>
      <name val="Arial"/>
      <family val="2"/>
    </font>
    <font>
      <b/>
      <sz val="11"/>
      <color indexed="8"/>
      <name val="Calibri"/>
      <family val="2"/>
    </font>
    <font>
      <b/>
      <sz val="14"/>
      <color indexed="8"/>
      <name val="Calibri"/>
      <family val="2"/>
    </font>
    <font>
      <b/>
      <u/>
      <sz val="14"/>
      <color indexed="8"/>
      <name val="Calibri"/>
      <family val="2"/>
    </font>
    <font>
      <sz val="10"/>
      <color indexed="8"/>
      <name val="Calibri"/>
      <family val="2"/>
    </font>
    <font>
      <b/>
      <sz val="14"/>
      <name val="Calibri"/>
      <family val="2"/>
    </font>
    <font>
      <sz val="10"/>
      <name val="Calibri"/>
      <family val="2"/>
    </font>
    <font>
      <sz val="12"/>
      <name val="Calibri"/>
      <family val="2"/>
    </font>
    <font>
      <b/>
      <sz val="12"/>
      <name val="Calibri"/>
      <family val="2"/>
    </font>
    <font>
      <b/>
      <u/>
      <sz val="12"/>
      <name val="Calibri"/>
      <family val="2"/>
    </font>
    <font>
      <sz val="11"/>
      <name val="Calibri"/>
      <family val="2"/>
    </font>
    <font>
      <b/>
      <sz val="12"/>
      <color indexed="8"/>
      <name val="Calibri"/>
      <family val="2"/>
    </font>
    <font>
      <sz val="12"/>
      <color indexed="8"/>
      <name val="Calibri"/>
      <family val="2"/>
    </font>
    <font>
      <u/>
      <sz val="12"/>
      <name val="Calibri"/>
      <family val="2"/>
    </font>
    <font>
      <b/>
      <sz val="9"/>
      <name val="Calibri"/>
      <family val="2"/>
    </font>
    <font>
      <b/>
      <i/>
      <sz val="12"/>
      <name val="Calibri"/>
      <family val="2"/>
    </font>
    <font>
      <b/>
      <u/>
      <sz val="14"/>
      <name val="Calibri"/>
      <family val="2"/>
    </font>
    <font>
      <u/>
      <sz val="14"/>
      <name val="Calibri"/>
      <family val="2"/>
    </font>
    <font>
      <sz val="12"/>
      <name val="Times New Roman"/>
      <family val="1"/>
    </font>
    <font>
      <sz val="12"/>
      <name val="Arial"/>
      <family val="2"/>
    </font>
    <font>
      <i/>
      <sz val="10"/>
      <color indexed="10"/>
      <name val="Calibri"/>
      <family val="2"/>
    </font>
    <font>
      <i/>
      <sz val="10"/>
      <color indexed="53"/>
      <name val="Calibri"/>
      <family val="2"/>
    </font>
    <font>
      <sz val="8"/>
      <color indexed="8"/>
      <name val="Calibri"/>
      <family val="2"/>
    </font>
    <font>
      <sz val="12"/>
      <name val="Calibri"/>
      <family val="2"/>
    </font>
    <font>
      <b/>
      <sz val="12"/>
      <name val="Calibri"/>
      <family val="2"/>
    </font>
    <font>
      <sz val="10"/>
      <name val="Calibri"/>
      <family val="2"/>
    </font>
    <font>
      <b/>
      <sz val="12"/>
      <color indexed="8"/>
      <name val="Calibri"/>
      <family val="2"/>
    </font>
    <font>
      <sz val="12"/>
      <color indexed="8"/>
      <name val="Calibri"/>
      <family val="2"/>
    </font>
    <font>
      <sz val="7"/>
      <name val="Calibri"/>
      <family val="2"/>
    </font>
    <font>
      <sz val="8"/>
      <name val="Calibri"/>
      <family val="2"/>
    </font>
    <font>
      <sz val="9"/>
      <name val="Calibri"/>
      <family val="2"/>
    </font>
    <font>
      <sz val="9"/>
      <color indexed="8"/>
      <name val="Calibri"/>
      <family val="2"/>
    </font>
    <font>
      <sz val="11"/>
      <name val="Calibri"/>
      <family val="2"/>
    </font>
    <font>
      <sz val="7"/>
      <color indexed="8"/>
      <name val="Calibri"/>
      <family val="2"/>
    </font>
    <font>
      <b/>
      <sz val="9"/>
      <color indexed="8"/>
      <name val="Calibri"/>
      <family val="2"/>
    </font>
    <font>
      <sz val="11"/>
      <name val="Garamond"/>
      <family val="1"/>
    </font>
    <font>
      <u/>
      <sz val="11"/>
      <color indexed="12"/>
      <name val="Garamond"/>
      <family val="1"/>
    </font>
    <font>
      <b/>
      <sz val="12"/>
      <color indexed="8"/>
      <name val="Calibri"/>
      <family val="2"/>
    </font>
    <font>
      <sz val="12"/>
      <color indexed="8"/>
      <name val="Calibri"/>
      <family val="2"/>
    </font>
    <font>
      <sz val="12"/>
      <name val="SWISS"/>
      <family val="2"/>
    </font>
    <font>
      <sz val="7"/>
      <name val="Small Fonts"/>
      <family val="2"/>
    </font>
    <font>
      <b/>
      <i/>
      <sz val="16"/>
      <name val="Helv"/>
    </font>
    <font>
      <sz val="10"/>
      <color indexed="8"/>
      <name val="MS Sans Serif"/>
      <family val="2"/>
    </font>
    <font>
      <b/>
      <sz val="11"/>
      <name val="Calibri"/>
      <family val="2"/>
    </font>
    <font>
      <sz val="9"/>
      <name val="SWISS"/>
    </font>
    <font>
      <sz val="11"/>
      <color theme="1"/>
      <name val="Calibri"/>
      <family val="2"/>
      <scheme val="minor"/>
    </font>
    <font>
      <b/>
      <sz val="12"/>
      <color rgb="FF000000"/>
      <name val="Calibri"/>
      <family val="2"/>
    </font>
    <font>
      <sz val="12"/>
      <color rgb="FF000000"/>
      <name val="Calibri"/>
      <family val="2"/>
    </font>
    <font>
      <b/>
      <sz val="14"/>
      <color rgb="FF000000"/>
      <name val="Calibri"/>
      <family val="2"/>
    </font>
    <font>
      <b/>
      <sz val="11"/>
      <color rgb="FF000000"/>
      <name val="Calibri"/>
      <family val="2"/>
    </font>
    <font>
      <b/>
      <sz val="9"/>
      <color rgb="FF000000"/>
      <name val="Calibri"/>
      <family val="2"/>
    </font>
    <font>
      <b/>
      <sz val="10"/>
      <color rgb="FF000000"/>
      <name val="Calibri"/>
      <family val="2"/>
    </font>
    <font>
      <sz val="11"/>
      <color rgb="FF000000"/>
      <name val="Calibri"/>
      <family val="2"/>
    </font>
    <font>
      <sz val="11"/>
      <name val="Calibri"/>
      <family val="2"/>
      <scheme val="minor"/>
    </font>
    <font>
      <b/>
      <sz val="11"/>
      <name val="Calibri"/>
      <family val="2"/>
      <scheme val="minor"/>
    </font>
    <font>
      <b/>
      <sz val="9"/>
      <name val="Calibri"/>
      <family val="2"/>
      <scheme val="minor"/>
    </font>
    <font>
      <sz val="9"/>
      <name val="Calibri"/>
      <family val="2"/>
      <scheme val="minor"/>
    </font>
    <font>
      <b/>
      <sz val="11"/>
      <color indexed="8"/>
      <name val="Calibri"/>
      <family val="2"/>
      <scheme val="minor"/>
    </font>
    <font>
      <sz val="11"/>
      <color indexed="8"/>
      <name val="Calibri"/>
      <family val="2"/>
      <scheme val="minor"/>
    </font>
    <font>
      <sz val="10"/>
      <name val="Calibri"/>
      <family val="2"/>
      <scheme val="minor"/>
    </font>
    <font>
      <sz val="12"/>
      <name val="Calibri"/>
      <family val="2"/>
      <scheme val="minor"/>
    </font>
    <font>
      <sz val="12"/>
      <color theme="1"/>
      <name val="Calibri"/>
      <family val="2"/>
      <scheme val="minor"/>
    </font>
    <font>
      <sz val="11"/>
      <name val="SWISS"/>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indexed="9"/>
        <bgColor indexed="8"/>
      </patternFill>
    </fill>
    <fill>
      <patternFill patternType="solid">
        <fgColor indexed="13"/>
        <bgColor indexed="8"/>
      </patternFill>
    </fill>
    <fill>
      <patternFill patternType="solid">
        <fgColor rgb="FFFFFF00"/>
        <bgColor rgb="FF000000"/>
      </patternFill>
    </fill>
    <fill>
      <patternFill patternType="solid">
        <fgColor rgb="FF92CDDC"/>
        <bgColor rgb="FF000000"/>
      </patternFill>
    </fill>
    <fill>
      <patternFill patternType="solid">
        <fgColor theme="8" tint="0.39997558519241921"/>
        <bgColor indexed="64"/>
      </patternFill>
    </fill>
    <fill>
      <patternFill patternType="solid">
        <fgColor theme="8" tint="0.39997558519241921"/>
        <bgColor indexed="8"/>
      </patternFill>
    </fill>
    <fill>
      <patternFill patternType="solid">
        <fgColor theme="8"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8"/>
      </left>
      <right/>
      <top style="medium">
        <color indexed="8"/>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style="medium">
        <color indexed="64"/>
      </right>
      <top style="medium">
        <color indexed="64"/>
      </top>
      <bottom style="thick">
        <color indexed="8"/>
      </bottom>
      <diagonal/>
    </border>
    <border>
      <left style="medium">
        <color indexed="64"/>
      </left>
      <right/>
      <top/>
      <bottom/>
      <diagonal/>
    </border>
    <border>
      <left/>
      <right style="medium">
        <color indexed="64"/>
      </right>
      <top/>
      <bottom/>
      <diagonal/>
    </border>
    <border>
      <left/>
      <right/>
      <top/>
      <bottom style="thin">
        <color indexed="63"/>
      </bottom>
      <diagonal/>
    </border>
    <border>
      <left/>
      <right style="medium">
        <color indexed="64"/>
      </right>
      <top/>
      <bottom style="thin">
        <color indexed="8"/>
      </bottom>
      <diagonal/>
    </border>
    <border>
      <left style="medium">
        <color indexed="64"/>
      </left>
      <right/>
      <top/>
      <bottom style="thin">
        <color indexed="8"/>
      </bottom>
      <diagonal/>
    </border>
    <border>
      <left/>
      <right/>
      <top style="medium">
        <color indexed="8"/>
      </top>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style="thin">
        <color indexed="8"/>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thick">
        <color indexed="8"/>
      </bottom>
      <diagonal/>
    </border>
    <border>
      <left style="medium">
        <color indexed="64"/>
      </left>
      <right style="thin">
        <color indexed="8"/>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8"/>
      </top>
      <bottom/>
      <diagonal/>
    </border>
    <border>
      <left/>
      <right/>
      <top style="medium">
        <color indexed="64"/>
      </top>
      <bottom style="thick">
        <color indexed="8"/>
      </bottom>
      <diagonal/>
    </border>
    <border>
      <left style="medium">
        <color indexed="64"/>
      </left>
      <right/>
      <top style="medium">
        <color indexed="64"/>
      </top>
      <bottom/>
      <diagonal/>
    </border>
    <border>
      <left style="medium">
        <color indexed="8"/>
      </left>
      <right/>
      <top style="medium">
        <color indexed="64"/>
      </top>
      <bottom/>
      <diagonal/>
    </border>
    <border>
      <left style="medium">
        <color indexed="8"/>
      </left>
      <right style="medium">
        <color indexed="64"/>
      </right>
      <top style="medium">
        <color indexed="64"/>
      </top>
      <bottom/>
      <diagonal/>
    </border>
    <border>
      <left style="medium">
        <color indexed="64"/>
      </left>
      <right/>
      <top style="medium">
        <color indexed="8"/>
      </top>
      <bottom/>
      <diagonal/>
    </border>
    <border>
      <left style="medium">
        <color indexed="8"/>
      </left>
      <right style="medium">
        <color indexed="64"/>
      </right>
      <top style="medium">
        <color indexed="8"/>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style="medium">
        <color indexed="64"/>
      </right>
      <top style="medium">
        <color indexed="64"/>
      </top>
      <bottom style="thick">
        <color rgb="FF000000"/>
      </bottom>
      <diagonal/>
    </border>
    <border>
      <left/>
      <right/>
      <top/>
      <bottom style="thin">
        <color rgb="FF000000"/>
      </bottom>
      <diagonal/>
    </border>
    <border>
      <left/>
      <right/>
      <top/>
      <bottom style="thin">
        <color rgb="FF333333"/>
      </bottom>
      <diagonal/>
    </border>
    <border>
      <left/>
      <right style="medium">
        <color indexed="64"/>
      </right>
      <top/>
      <bottom style="thin">
        <color rgb="FF000000"/>
      </bottom>
      <diagonal/>
    </border>
    <border>
      <left style="medium">
        <color indexed="64"/>
      </left>
      <right/>
      <top/>
      <bottom style="thin">
        <color rgb="FF000000"/>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style="medium">
        <color indexed="64"/>
      </left>
      <right style="thin">
        <color rgb="FF000000"/>
      </right>
      <top style="thin">
        <color rgb="FF000000"/>
      </top>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ck">
        <color rgb="FF000000"/>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medium">
        <color indexed="64"/>
      </right>
      <top style="thin">
        <color rgb="FF000000"/>
      </top>
      <bottom/>
      <diagonal/>
    </border>
    <border>
      <left/>
      <right/>
      <top style="medium">
        <color indexed="64"/>
      </top>
      <bottom style="thick">
        <color rgb="FF000000"/>
      </bottom>
      <diagonal/>
    </border>
    <border>
      <left style="medium">
        <color indexed="64"/>
      </left>
      <right style="medium">
        <color indexed="64"/>
      </right>
      <top/>
      <bottom/>
      <diagonal/>
    </border>
  </borders>
  <cellStyleXfs count="132">
    <xf numFmtId="37"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168" fontId="49" fillId="0" borderId="0" applyFill="0" applyBorder="0" applyAlignment="0" applyProtection="0"/>
    <xf numFmtId="43" fontId="2" fillId="0" borderId="0" applyFont="0" applyFill="0" applyBorder="0" applyAlignment="0" applyProtection="0"/>
    <xf numFmtId="168" fontId="49" fillId="0" borderId="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49"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3" fontId="2" fillId="0" borderId="0"/>
    <xf numFmtId="44" fontId="2" fillId="0" borderId="0" applyFont="0" applyFill="0" applyBorder="0" applyAlignment="0" applyProtection="0"/>
    <xf numFmtId="44" fontId="8" fillId="0" borderId="0" applyFont="0" applyFill="0" applyBorder="0" applyAlignment="0" applyProtection="0"/>
    <xf numFmtId="44" fontId="45"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169" fontId="49" fillId="0" borderId="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169" fontId="49"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49" fillId="0" borderId="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8" fillId="0" borderId="0" applyFont="0" applyFill="0" applyBorder="0" applyAlignment="0" applyProtection="0"/>
    <xf numFmtId="169" fontId="49" fillId="0" borderId="0" applyFill="0" applyBorder="0" applyAlignment="0" applyProtection="0"/>
    <xf numFmtId="44" fontId="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169" fontId="49" fillId="0" borderId="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38" fontId="10" fillId="2" borderId="0" applyNumberFormat="0" applyBorder="0" applyAlignment="0" applyProtection="0"/>
    <xf numFmtId="0" fontId="4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10" fontId="10" fillId="3" borderId="1" applyNumberFormat="0" applyBorder="0" applyAlignment="0" applyProtection="0"/>
    <xf numFmtId="37" fontId="50" fillId="0" borderId="0"/>
    <xf numFmtId="170" fontId="51" fillId="0" borderId="0"/>
    <xf numFmtId="0" fontId="55" fillId="0" borderId="0"/>
    <xf numFmtId="0" fontId="2" fillId="0" borderId="0"/>
    <xf numFmtId="0" fontId="8" fillId="0" borderId="0"/>
    <xf numFmtId="0" fontId="8" fillId="0" borderId="0"/>
    <xf numFmtId="0" fontId="45" fillId="0" borderId="0"/>
    <xf numFmtId="0" fontId="8" fillId="0" borderId="0"/>
    <xf numFmtId="0" fontId="45" fillId="0" borderId="0"/>
    <xf numFmtId="0" fontId="1" fillId="0" borderId="0"/>
    <xf numFmtId="0" fontId="2" fillId="0" borderId="0"/>
    <xf numFmtId="0" fontId="8" fillId="0" borderId="0"/>
    <xf numFmtId="0" fontId="5" fillId="0" borderId="0"/>
    <xf numFmtId="0" fontId="8" fillId="0" borderId="0"/>
    <xf numFmtId="0" fontId="2" fillId="0" borderId="0"/>
    <xf numFmtId="0" fontId="2" fillId="0" borderId="0"/>
    <xf numFmtId="37" fontId="4" fillId="0" borderId="0"/>
    <xf numFmtId="0" fontId="8" fillId="0" borderId="0"/>
    <xf numFmtId="0" fontId="8" fillId="0" borderId="0"/>
    <xf numFmtId="0" fontId="2" fillId="0" borderId="0"/>
    <xf numFmtId="0" fontId="8" fillId="0" borderId="0"/>
    <xf numFmtId="0" fontId="2" fillId="0" borderId="0"/>
    <xf numFmtId="0" fontId="2" fillId="0" borderId="0"/>
    <xf numFmtId="0" fontId="1" fillId="0" borderId="0"/>
    <xf numFmtId="0" fontId="8" fillId="0" borderId="0"/>
    <xf numFmtId="0" fontId="8" fillId="0" borderId="0"/>
    <xf numFmtId="0" fontId="8" fillId="0" borderId="0"/>
    <xf numFmtId="0" fontId="8" fillId="0" borderId="0"/>
    <xf numFmtId="37" fontId="4" fillId="0" borderId="0"/>
    <xf numFmtId="0" fontId="5" fillId="0" borderId="0"/>
    <xf numFmtId="0" fontId="5" fillId="0" borderId="0"/>
    <xf numFmtId="0" fontId="5" fillId="0" borderId="0"/>
    <xf numFmtId="0" fontId="5" fillId="0" borderId="0"/>
    <xf numFmtId="0" fontId="2" fillId="0" borderId="0"/>
    <xf numFmtId="0" fontId="8" fillId="0" borderId="0"/>
    <xf numFmtId="0" fontId="5" fillId="0" borderId="0"/>
    <xf numFmtId="0" fontId="5" fillId="0" borderId="0"/>
    <xf numFmtId="0" fontId="5" fillId="0" borderId="0"/>
    <xf numFmtId="0" fontId="8" fillId="0" borderId="0"/>
    <xf numFmtId="0" fontId="2" fillId="0" borderId="0"/>
    <xf numFmtId="0" fontId="5" fillId="0" borderId="0"/>
    <xf numFmtId="37" fontId="6" fillId="0" borderId="0"/>
    <xf numFmtId="0" fontId="2" fillId="0" borderId="0"/>
    <xf numFmtId="0" fontId="2" fillId="0" borderId="0"/>
    <xf numFmtId="37" fontId="5" fillId="0" borderId="0"/>
    <xf numFmtId="0" fontId="29" fillId="0" borderId="0"/>
    <xf numFmtId="0" fontId="45" fillId="0" borderId="0"/>
    <xf numFmtId="0" fontId="2" fillId="0" borderId="0"/>
    <xf numFmtId="0" fontId="8" fillId="0" borderId="0"/>
    <xf numFmtId="0" fontId="5" fillId="0" borderId="0"/>
    <xf numFmtId="0" fontId="45" fillId="0" borderId="0"/>
    <xf numFmtId="37" fontId="6"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4" borderId="2" applyNumberFormat="0" applyFont="0" applyAlignment="0" applyProtection="0"/>
    <xf numFmtId="0" fontId="8" fillId="4" borderId="2" applyNumberFormat="0" applyFont="0" applyAlignment="0" applyProtection="0"/>
    <xf numFmtId="0" fontId="8" fillId="4" borderId="2" applyNumberFormat="0" applyFont="0" applyAlignment="0" applyProtection="0"/>
    <xf numFmtId="0" fontId="8" fillId="4" borderId="2" applyNumberFormat="0" applyFont="0" applyAlignment="0" applyProtection="0"/>
    <xf numFmtId="0" fontId="8" fillId="4" borderId="2" applyNumberFormat="0" applyFont="0" applyAlignment="0" applyProtection="0"/>
    <xf numFmtId="10"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cellStyleXfs>
  <cellXfs count="504">
    <xf numFmtId="37" fontId="0" fillId="0" borderId="0" xfId="0"/>
    <xf numFmtId="0" fontId="8" fillId="0" borderId="0" xfId="114" applyFont="1"/>
    <xf numFmtId="0" fontId="11" fillId="0" borderId="0" xfId="114" applyFont="1"/>
    <xf numFmtId="0" fontId="8" fillId="0" borderId="0" xfId="114" applyFont="1" applyBorder="1"/>
    <xf numFmtId="0" fontId="8" fillId="0" borderId="3" xfId="114" applyFont="1" applyBorder="1"/>
    <xf numFmtId="0" fontId="11" fillId="0" borderId="0" xfId="114" applyFont="1" applyBorder="1"/>
    <xf numFmtId="0" fontId="14" fillId="0" borderId="0" xfId="114" applyFont="1"/>
    <xf numFmtId="0" fontId="11" fillId="0" borderId="0" xfId="114" applyFont="1" applyAlignment="1">
      <alignment horizontal="right"/>
    </xf>
    <xf numFmtId="0" fontId="16" fillId="0" borderId="0" xfId="115" applyFont="1"/>
    <xf numFmtId="0" fontId="17" fillId="0" borderId="0" xfId="115" applyFont="1"/>
    <xf numFmtId="0" fontId="18" fillId="0" borderId="0" xfId="115" applyFont="1"/>
    <xf numFmtId="0" fontId="19" fillId="0" borderId="0" xfId="115" applyFont="1"/>
    <xf numFmtId="0" fontId="17" fillId="0" borderId="0" xfId="115" applyFont="1" applyAlignment="1">
      <alignment horizontal="left" indent="1"/>
    </xf>
    <xf numFmtId="0" fontId="16" fillId="0" borderId="0" xfId="115" applyFont="1" applyAlignment="1">
      <alignment horizontal="left" indent="1"/>
    </xf>
    <xf numFmtId="0" fontId="19" fillId="0" borderId="0" xfId="115" applyFont="1" applyAlignment="1">
      <alignment horizontal="left" indent="1"/>
    </xf>
    <xf numFmtId="0" fontId="16" fillId="0" borderId="0" xfId="115" applyFont="1" applyAlignment="1">
      <alignment vertical="top"/>
    </xf>
    <xf numFmtId="0" fontId="16" fillId="0" borderId="0" xfId="115" applyFont="1" applyAlignment="1">
      <alignment wrapText="1"/>
    </xf>
    <xf numFmtId="0" fontId="17" fillId="0" borderId="0" xfId="67" applyFont="1" applyAlignment="1">
      <alignment horizontal="centerContinuous"/>
    </xf>
    <xf numFmtId="0" fontId="16" fillId="0" borderId="0" xfId="67" applyFont="1"/>
    <xf numFmtId="0" fontId="17" fillId="0" borderId="0" xfId="67" applyFont="1"/>
    <xf numFmtId="0" fontId="18" fillId="0" borderId="0" xfId="67" applyFont="1"/>
    <xf numFmtId="0" fontId="17" fillId="0" borderId="4" xfId="67" applyFont="1" applyBorder="1"/>
    <xf numFmtId="0" fontId="17" fillId="0" borderId="5" xfId="67" applyFont="1" applyBorder="1"/>
    <xf numFmtId="0" fontId="17" fillId="0" borderId="0" xfId="67" applyFont="1" applyBorder="1"/>
    <xf numFmtId="0" fontId="19" fillId="0" borderId="0" xfId="67" applyFont="1" applyAlignment="1">
      <alignment horizontal="center"/>
    </xf>
    <xf numFmtId="0" fontId="23" fillId="0" borderId="0" xfId="67" applyFont="1" applyAlignment="1">
      <alignment horizontal="center"/>
    </xf>
    <xf numFmtId="0" fontId="17" fillId="0" borderId="0" xfId="67" applyFont="1" applyBorder="1" applyAlignment="1">
      <alignment horizontal="center"/>
    </xf>
    <xf numFmtId="0" fontId="17" fillId="0" borderId="0" xfId="67" applyFont="1" applyAlignment="1">
      <alignment horizontal="center"/>
    </xf>
    <xf numFmtId="0" fontId="17" fillId="0" borderId="3" xfId="67" applyFont="1" applyBorder="1"/>
    <xf numFmtId="0" fontId="17" fillId="0" borderId="3" xfId="67" applyFont="1" applyBorder="1" applyAlignment="1">
      <alignment horizontal="center"/>
    </xf>
    <xf numFmtId="0" fontId="18" fillId="0" borderId="0" xfId="67" applyFont="1" applyFill="1" applyBorder="1"/>
    <xf numFmtId="0" fontId="17" fillId="0" borderId="4" xfId="67" applyFont="1" applyBorder="1" applyAlignment="1">
      <alignment horizontal="centerContinuous"/>
    </xf>
    <xf numFmtId="0" fontId="21" fillId="0" borderId="0" xfId="114" applyFont="1" applyAlignment="1">
      <alignment horizontal="right"/>
    </xf>
    <xf numFmtId="0" fontId="17" fillId="0" borderId="0" xfId="67" applyFont="1" applyBorder="1" applyAlignment="1">
      <alignment horizontal="centerContinuous"/>
    </xf>
    <xf numFmtId="0" fontId="25" fillId="0" borderId="0" xfId="67" applyFont="1" applyBorder="1" applyAlignment="1">
      <alignment horizontal="left" vertical="center"/>
    </xf>
    <xf numFmtId="0" fontId="25" fillId="0" borderId="0" xfId="67" applyFont="1" applyBorder="1" applyAlignment="1">
      <alignment horizontal="center"/>
    </xf>
    <xf numFmtId="0" fontId="18" fillId="0" borderId="0" xfId="67" applyFont="1" applyBorder="1" applyAlignment="1">
      <alignment horizontal="left" vertical="center"/>
    </xf>
    <xf numFmtId="0" fontId="25" fillId="0" borderId="0" xfId="67" applyFont="1" applyBorder="1"/>
    <xf numFmtId="0" fontId="16" fillId="0" borderId="0" xfId="67" applyFont="1" applyBorder="1"/>
    <xf numFmtId="0" fontId="18" fillId="0" borderId="0" xfId="67" applyFont="1" applyBorder="1" applyAlignment="1">
      <alignment horizontal="centerContinuous"/>
    </xf>
    <xf numFmtId="0" fontId="16" fillId="0" borderId="0" xfId="67" applyFont="1" applyBorder="1" applyAlignment="1">
      <alignment horizontal="centerContinuous"/>
    </xf>
    <xf numFmtId="0" fontId="26" fillId="0" borderId="0" xfId="67" applyFont="1" applyAlignment="1">
      <alignment horizontal="centerContinuous"/>
    </xf>
    <xf numFmtId="0" fontId="24" fillId="0" borderId="0" xfId="67" applyFont="1" applyBorder="1" applyAlignment="1">
      <alignment horizontal="left"/>
    </xf>
    <xf numFmtId="0" fontId="18" fillId="0" borderId="0" xfId="67" applyFont="1" applyBorder="1"/>
    <xf numFmtId="0" fontId="25" fillId="0" borderId="0" xfId="67" applyFont="1" applyBorder="1" applyAlignment="1">
      <alignment horizontal="centerContinuous"/>
    </xf>
    <xf numFmtId="0" fontId="27" fillId="0" borderId="0" xfId="67" applyFont="1"/>
    <xf numFmtId="0" fontId="15" fillId="0" borderId="0" xfId="67" applyFont="1" applyFill="1" applyBorder="1"/>
    <xf numFmtId="0" fontId="28" fillId="0" borderId="4" xfId="67" applyFont="1" applyBorder="1" applyAlignment="1">
      <alignment horizontal="center"/>
    </xf>
    <xf numFmtId="0" fontId="28" fillId="0" borderId="0" xfId="67" applyFont="1" applyBorder="1" applyAlignment="1">
      <alignment horizontal="center"/>
    </xf>
    <xf numFmtId="0" fontId="28" fillId="0" borderId="5" xfId="67" applyFont="1" applyBorder="1" applyAlignment="1">
      <alignment horizontal="center"/>
    </xf>
    <xf numFmtId="0" fontId="18" fillId="0" borderId="0" xfId="103" applyFont="1"/>
    <xf numFmtId="44" fontId="22" fillId="5" borderId="6" xfId="21" applyFont="1" applyFill="1" applyBorder="1" applyAlignment="1"/>
    <xf numFmtId="0" fontId="18" fillId="0" borderId="0" xfId="103" applyFont="1" applyAlignment="1"/>
    <xf numFmtId="0" fontId="18" fillId="0" borderId="0" xfId="103" applyFont="1" applyAlignment="1">
      <alignment horizontal="right"/>
    </xf>
    <xf numFmtId="0" fontId="18" fillId="0" borderId="0" xfId="103" applyFont="1" applyAlignment="1">
      <alignment horizontal="centerContinuous"/>
    </xf>
    <xf numFmtId="0" fontId="18" fillId="0" borderId="4" xfId="103" applyFont="1" applyBorder="1"/>
    <xf numFmtId="0" fontId="18" fillId="0" borderId="4" xfId="103" applyFont="1" applyBorder="1" applyAlignment="1"/>
    <xf numFmtId="0" fontId="18" fillId="0" borderId="7" xfId="103" applyFont="1" applyBorder="1"/>
    <xf numFmtId="0" fontId="18" fillId="0" borderId="7" xfId="103" applyFont="1" applyBorder="1" applyAlignment="1"/>
    <xf numFmtId="0" fontId="18" fillId="0" borderId="8" xfId="103" applyFont="1" applyBorder="1" applyAlignment="1"/>
    <xf numFmtId="0" fontId="21" fillId="5" borderId="9" xfId="103" applyFont="1" applyFill="1" applyBorder="1" applyAlignment="1"/>
    <xf numFmtId="0" fontId="18" fillId="0" borderId="9" xfId="103" applyFont="1" applyBorder="1" applyAlignment="1"/>
    <xf numFmtId="0" fontId="18" fillId="0" borderId="9" xfId="103" applyFont="1" applyBorder="1"/>
    <xf numFmtId="0" fontId="18" fillId="0" borderId="0" xfId="103" applyFont="1" applyBorder="1"/>
    <xf numFmtId="0" fontId="18" fillId="0" borderId="10" xfId="103" applyFont="1" applyBorder="1" applyAlignment="1">
      <alignment horizontal="center" vertical="center" wrapText="1"/>
    </xf>
    <xf numFmtId="0" fontId="18" fillId="0" borderId="0" xfId="103" applyFont="1" applyBorder="1" applyAlignment="1">
      <alignment horizontal="left"/>
    </xf>
    <xf numFmtId="37" fontId="17" fillId="0" borderId="0" xfId="0" applyFont="1" applyBorder="1" applyAlignment="1">
      <alignment horizontal="left"/>
    </xf>
    <xf numFmtId="37" fontId="17" fillId="0" borderId="0" xfId="0" applyFont="1" applyBorder="1" applyAlignment="1"/>
    <xf numFmtId="37" fontId="17" fillId="0" borderId="11" xfId="0" applyFont="1" applyBorder="1" applyAlignment="1"/>
    <xf numFmtId="0" fontId="18" fillId="0" borderId="10" xfId="103" applyFont="1" applyBorder="1" applyAlignment="1">
      <alignment horizontal="center"/>
    </xf>
    <xf numFmtId="0" fontId="18" fillId="0" borderId="11" xfId="103" applyFont="1" applyBorder="1"/>
    <xf numFmtId="0" fontId="18" fillId="0" borderId="12" xfId="103" applyFont="1" applyBorder="1" applyAlignment="1">
      <alignment horizontal="center"/>
    </xf>
    <xf numFmtId="0" fontId="18" fillId="0" borderId="4" xfId="103" applyFont="1" applyBorder="1" applyAlignment="1">
      <alignment horizontal="left"/>
    </xf>
    <xf numFmtId="0" fontId="18" fillId="0" borderId="13" xfId="103" applyFont="1" applyBorder="1"/>
    <xf numFmtId="0" fontId="18" fillId="0" borderId="12" xfId="103" applyFont="1" applyBorder="1" applyAlignment="1">
      <alignment horizontal="center" vertical="center" wrapText="1"/>
    </xf>
    <xf numFmtId="0" fontId="18" fillId="0" borderId="14" xfId="103" applyFont="1" applyBorder="1" applyAlignment="1">
      <alignment horizontal="centerContinuous"/>
    </xf>
    <xf numFmtId="0" fontId="18" fillId="0" borderId="5" xfId="103" applyFont="1" applyBorder="1" applyAlignment="1">
      <alignment horizontal="centerContinuous"/>
    </xf>
    <xf numFmtId="0" fontId="17" fillId="0" borderId="15" xfId="103" applyFont="1" applyBorder="1" applyAlignment="1">
      <alignment horizontal="centerContinuous"/>
    </xf>
    <xf numFmtId="0" fontId="18" fillId="0" borderId="14" xfId="103" applyFont="1" applyBorder="1"/>
    <xf numFmtId="0" fontId="18" fillId="0" borderId="5" xfId="103" applyFont="1" applyBorder="1"/>
    <xf numFmtId="9" fontId="18" fillId="0" borderId="15" xfId="103" applyNumberFormat="1" applyFont="1" applyBorder="1"/>
    <xf numFmtId="0" fontId="18" fillId="0" borderId="12" xfId="103" applyFont="1" applyBorder="1"/>
    <xf numFmtId="9" fontId="17" fillId="0" borderId="14" xfId="103" applyNumberFormat="1" applyFont="1" applyBorder="1" applyAlignment="1">
      <alignment horizontal="center" wrapText="1"/>
    </xf>
    <xf numFmtId="164" fontId="17" fillId="0" borderId="5" xfId="103" applyNumberFormat="1" applyFont="1" applyBorder="1" applyAlignment="1">
      <alignment horizontal="center" wrapText="1"/>
    </xf>
    <xf numFmtId="0" fontId="18" fillId="0" borderId="14" xfId="103" applyFont="1" applyBorder="1" applyAlignment="1"/>
    <xf numFmtId="0" fontId="18" fillId="0" borderId="5" xfId="103" applyFont="1" applyBorder="1" applyAlignment="1"/>
    <xf numFmtId="164" fontId="17" fillId="0" borderId="5" xfId="103" applyNumberFormat="1" applyFont="1" applyBorder="1" applyAlignment="1">
      <alignment horizontal="center"/>
    </xf>
    <xf numFmtId="9" fontId="16" fillId="0" borderId="0" xfId="103" applyNumberFormat="1" applyFont="1" applyBorder="1" applyAlignment="1">
      <alignment horizontal="center" wrapText="1"/>
    </xf>
    <xf numFmtId="164" fontId="16" fillId="0" borderId="0" xfId="103" applyNumberFormat="1" applyFont="1" applyBorder="1" applyAlignment="1">
      <alignment horizontal="center" wrapText="1"/>
    </xf>
    <xf numFmtId="0" fontId="30" fillId="0" borderId="0" xfId="103" applyFont="1" applyBorder="1"/>
    <xf numFmtId="0" fontId="16" fillId="0" borderId="0" xfId="103" applyFont="1" applyBorder="1"/>
    <xf numFmtId="0" fontId="14" fillId="0" borderId="0" xfId="103" applyFont="1"/>
    <xf numFmtId="0" fontId="14" fillId="0" borderId="0" xfId="103" applyFont="1" applyAlignment="1">
      <alignment horizontal="left"/>
    </xf>
    <xf numFmtId="0" fontId="31" fillId="0" borderId="0" xfId="103" applyFont="1"/>
    <xf numFmtId="0" fontId="30" fillId="0" borderId="0" xfId="103" applyFont="1"/>
    <xf numFmtId="0" fontId="30" fillId="0" borderId="0" xfId="103" applyFont="1" applyAlignment="1">
      <alignment horizontal="left"/>
    </xf>
    <xf numFmtId="0" fontId="32" fillId="0" borderId="1" xfId="0" applyNumberFormat="1" applyFont="1" applyBorder="1"/>
    <xf numFmtId="0" fontId="33" fillId="0" borderId="0" xfId="68" applyFont="1"/>
    <xf numFmtId="0" fontId="33" fillId="0" borderId="0" xfId="68" applyFont="1" applyAlignment="1">
      <alignment horizontal="center"/>
    </xf>
    <xf numFmtId="0" fontId="35" fillId="0" borderId="0" xfId="68" applyFont="1"/>
    <xf numFmtId="37" fontId="36" fillId="0" borderId="0" xfId="68" applyNumberFormat="1" applyFont="1" applyBorder="1" applyProtection="1"/>
    <xf numFmtId="37" fontId="37" fillId="0" borderId="0" xfId="68" applyNumberFormat="1" applyFont="1" applyProtection="1"/>
    <xf numFmtId="37" fontId="37" fillId="0" borderId="0" xfId="68" applyNumberFormat="1" applyFont="1" applyAlignment="1" applyProtection="1">
      <alignment horizontal="center"/>
    </xf>
    <xf numFmtId="37" fontId="36" fillId="0" borderId="16" xfId="68" applyNumberFormat="1" applyFont="1" applyFill="1" applyBorder="1" applyProtection="1"/>
    <xf numFmtId="37" fontId="36" fillId="0" borderId="16" xfId="68" applyNumberFormat="1" applyFont="1" applyBorder="1" applyAlignment="1" applyProtection="1">
      <alignment horizontal="center"/>
    </xf>
    <xf numFmtId="37" fontId="36" fillId="0" borderId="17" xfId="68" applyNumberFormat="1" applyFont="1" applyBorder="1" applyAlignment="1" applyProtection="1">
      <alignment horizontal="center"/>
    </xf>
    <xf numFmtId="37" fontId="36" fillId="0" borderId="16" xfId="68" applyNumberFormat="1" applyFont="1" applyBorder="1" applyAlignment="1" applyProtection="1">
      <alignment horizontal="center" wrapText="1"/>
    </xf>
    <xf numFmtId="0" fontId="38" fillId="0" borderId="1" xfId="68" applyFont="1" applyFill="1" applyBorder="1" applyAlignment="1">
      <alignment horizontal="left" vertical="distributed" wrapText="1"/>
    </xf>
    <xf numFmtId="37" fontId="37" fillId="0" borderId="18" xfId="0" applyNumberFormat="1" applyFont="1" applyBorder="1" applyAlignment="1" applyProtection="1">
      <alignment horizontal="center"/>
      <protection locked="0"/>
    </xf>
    <xf numFmtId="9" fontId="37" fillId="0" borderId="19" xfId="68" applyNumberFormat="1" applyFont="1" applyBorder="1" applyAlignment="1" applyProtection="1">
      <alignment horizontal="center"/>
    </xf>
    <xf numFmtId="0" fontId="38" fillId="0" borderId="1" xfId="68" applyFont="1" applyFill="1" applyBorder="1" applyAlignment="1">
      <alignment horizontal="left"/>
    </xf>
    <xf numFmtId="37" fontId="37" fillId="0" borderId="20" xfId="0" applyNumberFormat="1" applyFont="1" applyBorder="1" applyAlignment="1" applyProtection="1">
      <alignment horizontal="center"/>
      <protection locked="0"/>
    </xf>
    <xf numFmtId="37" fontId="37" fillId="0" borderId="21" xfId="68" applyNumberFormat="1" applyFont="1" applyBorder="1" applyAlignment="1" applyProtection="1">
      <alignment horizontal="left"/>
    </xf>
    <xf numFmtId="0" fontId="38" fillId="0" borderId="1" xfId="68" applyFont="1" applyBorder="1" applyAlignment="1">
      <alignment horizontal="left" shrinkToFit="1"/>
    </xf>
    <xf numFmtId="0" fontId="39" fillId="0" borderId="22" xfId="0" applyNumberFormat="1" applyFont="1" applyBorder="1" applyAlignment="1">
      <alignment horizontal="left"/>
    </xf>
    <xf numFmtId="0" fontId="39" fillId="0" borderId="1" xfId="0" applyNumberFormat="1" applyFont="1" applyBorder="1" applyAlignment="1">
      <alignment horizontal="left"/>
    </xf>
    <xf numFmtId="0" fontId="38" fillId="0" borderId="1" xfId="0" applyNumberFormat="1" applyFont="1" applyBorder="1" applyAlignment="1">
      <alignment horizontal="left"/>
    </xf>
    <xf numFmtId="0" fontId="38" fillId="0" borderId="22" xfId="0" applyNumberFormat="1" applyFont="1" applyBorder="1" applyAlignment="1">
      <alignment horizontal="left"/>
    </xf>
    <xf numFmtId="37" fontId="33" fillId="0" borderId="23" xfId="0" applyFont="1" applyBorder="1" applyAlignment="1">
      <alignment horizontal="left"/>
    </xf>
    <xf numFmtId="37" fontId="33" fillId="0" borderId="19" xfId="0" applyFont="1" applyBorder="1" applyAlignment="1">
      <alignment horizontal="left"/>
    </xf>
    <xf numFmtId="0" fontId="40" fillId="0" borderId="1" xfId="0" applyNumberFormat="1" applyFont="1" applyBorder="1" applyAlignment="1">
      <alignment horizontal="center"/>
    </xf>
    <xf numFmtId="0" fontId="39" fillId="0" borderId="1" xfId="0" applyNumberFormat="1" applyFont="1" applyFill="1" applyBorder="1" applyAlignment="1">
      <alignment horizontal="left"/>
    </xf>
    <xf numFmtId="0" fontId="41" fillId="0" borderId="1" xfId="0" applyNumberFormat="1" applyFont="1" applyBorder="1" applyAlignment="1">
      <alignment horizontal="left"/>
    </xf>
    <xf numFmtId="37" fontId="37" fillId="0" borderId="24" xfId="0" applyNumberFormat="1" applyFont="1" applyBorder="1" applyAlignment="1" applyProtection="1">
      <alignment horizontal="center"/>
      <protection locked="0"/>
    </xf>
    <xf numFmtId="0" fontId="35" fillId="0" borderId="1" xfId="68" applyFont="1" applyFill="1" applyBorder="1" applyAlignment="1">
      <alignment horizontal="left" shrinkToFit="1"/>
    </xf>
    <xf numFmtId="0" fontId="38" fillId="0" borderId="1" xfId="68" applyFont="1" applyBorder="1" applyAlignment="1">
      <alignment horizontal="left"/>
    </xf>
    <xf numFmtId="0" fontId="42" fillId="0" borderId="1" xfId="68" applyFont="1" applyFill="1" applyBorder="1" applyAlignment="1">
      <alignment horizontal="left" shrinkToFit="1"/>
    </xf>
    <xf numFmtId="0" fontId="40" fillId="0" borderId="1" xfId="68" applyFont="1" applyFill="1" applyBorder="1" applyAlignment="1">
      <alignment horizontal="left" shrinkToFit="1"/>
    </xf>
    <xf numFmtId="0" fontId="38" fillId="0" borderId="1" xfId="68" applyFont="1" applyBorder="1" applyAlignment="1">
      <alignment horizontal="left" wrapText="1"/>
    </xf>
    <xf numFmtId="0" fontId="38" fillId="0" borderId="1" xfId="68" applyFont="1" applyFill="1" applyBorder="1" applyAlignment="1">
      <alignment horizontal="left" shrinkToFit="1"/>
    </xf>
    <xf numFmtId="0" fontId="43" fillId="0" borderId="1" xfId="0" applyNumberFormat="1" applyFont="1" applyBorder="1" applyAlignment="1">
      <alignment horizontal="left"/>
    </xf>
    <xf numFmtId="37" fontId="37" fillId="0" borderId="25" xfId="0" applyNumberFormat="1" applyFont="1" applyBorder="1" applyAlignment="1" applyProtection="1">
      <alignment horizontal="center"/>
      <protection locked="0"/>
    </xf>
    <xf numFmtId="37" fontId="44" fillId="0" borderId="16" xfId="68" applyNumberFormat="1" applyFont="1" applyBorder="1" applyAlignment="1" applyProtection="1">
      <alignment horizontal="center" wrapText="1"/>
    </xf>
    <xf numFmtId="37" fontId="37" fillId="0" borderId="16" xfId="68" applyNumberFormat="1" applyFont="1" applyBorder="1" applyProtection="1"/>
    <xf numFmtId="9" fontId="37" fillId="0" borderId="16" xfId="68" applyNumberFormat="1" applyFont="1" applyBorder="1" applyAlignment="1" applyProtection="1">
      <alignment horizontal="center"/>
    </xf>
    <xf numFmtId="37" fontId="37" fillId="0" borderId="16" xfId="68" applyNumberFormat="1" applyFont="1" applyBorder="1" applyAlignment="1" applyProtection="1">
      <alignment horizontal="center"/>
    </xf>
    <xf numFmtId="37" fontId="17" fillId="0" borderId="0" xfId="0" applyFont="1" applyBorder="1" applyAlignment="1">
      <alignment horizontal="left" vertical="distributed" wrapText="1"/>
    </xf>
    <xf numFmtId="0" fontId="18" fillId="0" borderId="0" xfId="103" applyFont="1" applyAlignment="1">
      <alignment horizontal="center"/>
    </xf>
    <xf numFmtId="0" fontId="18" fillId="0" borderId="0" xfId="103" applyFont="1" applyBorder="1" applyAlignment="1">
      <alignment vertical="center" wrapText="1"/>
    </xf>
    <xf numFmtId="0" fontId="18" fillId="0" borderId="0" xfId="103" applyFont="1" applyBorder="1" applyAlignment="1"/>
    <xf numFmtId="0" fontId="17" fillId="0" borderId="0" xfId="103" applyFont="1" applyBorder="1" applyAlignment="1">
      <alignment vertical="justify" wrapText="1"/>
    </xf>
    <xf numFmtId="0" fontId="18" fillId="0" borderId="0" xfId="103" applyFont="1" applyBorder="1" applyAlignment="1">
      <alignment vertical="justify" wrapText="1"/>
    </xf>
    <xf numFmtId="9" fontId="18" fillId="0" borderId="1" xfId="103" applyNumberFormat="1" applyFont="1" applyBorder="1"/>
    <xf numFmtId="0" fontId="18" fillId="0" borderId="1" xfId="103" applyFont="1" applyBorder="1" applyAlignment="1">
      <alignment horizontal="center" vertical="center" wrapText="1"/>
    </xf>
    <xf numFmtId="0" fontId="18" fillId="0" borderId="1" xfId="103" applyNumberFormat="1" applyFont="1" applyBorder="1"/>
    <xf numFmtId="37" fontId="47" fillId="0" borderId="0" xfId="60" applyNumberFormat="1" applyFont="1" applyFill="1" applyBorder="1" applyAlignment="1" applyProtection="1"/>
    <xf numFmtId="0" fontId="18" fillId="0" borderId="0" xfId="60" applyFont="1" applyFill="1" applyBorder="1" applyAlignment="1">
      <alignment horizontal="center"/>
    </xf>
    <xf numFmtId="37" fontId="47" fillId="0" borderId="0" xfId="60" applyNumberFormat="1" applyFont="1" applyFill="1" applyBorder="1" applyProtection="1"/>
    <xf numFmtId="37" fontId="47" fillId="0" borderId="0" xfId="60" applyNumberFormat="1" applyFont="1" applyFill="1" applyBorder="1" applyAlignment="1" applyProtection="1">
      <alignment horizontal="center"/>
    </xf>
    <xf numFmtId="37" fontId="47" fillId="0" borderId="0" xfId="60" applyNumberFormat="1" applyFont="1" applyFill="1" applyBorder="1" applyAlignment="1" applyProtection="1">
      <alignment horizontal="left"/>
    </xf>
    <xf numFmtId="165" fontId="47" fillId="0" borderId="0" xfId="25" applyNumberFormat="1" applyFont="1" applyFill="1" applyBorder="1" applyProtection="1"/>
    <xf numFmtId="0" fontId="18" fillId="0" borderId="0" xfId="60" applyFont="1" applyFill="1" applyBorder="1"/>
    <xf numFmtId="165" fontId="47" fillId="0" borderId="0" xfId="25" applyNumberFormat="1" applyFont="1" applyFill="1" applyBorder="1" applyAlignment="1" applyProtection="1">
      <alignment horizontal="center"/>
    </xf>
    <xf numFmtId="0" fontId="47" fillId="0" borderId="0" xfId="60" applyFont="1" applyFill="1" applyBorder="1"/>
    <xf numFmtId="0" fontId="47" fillId="0" borderId="0" xfId="60" applyFont="1" applyFill="1" applyBorder="1" applyAlignment="1">
      <alignment horizontal="left"/>
    </xf>
    <xf numFmtId="37" fontId="47" fillId="6" borderId="26" xfId="60" applyNumberFormat="1" applyFont="1" applyFill="1" applyBorder="1" applyAlignment="1" applyProtection="1">
      <alignment horizontal="centerContinuous"/>
    </xf>
    <xf numFmtId="37" fontId="47" fillId="0" borderId="27" xfId="60" applyNumberFormat="1" applyFont="1" applyFill="1" applyBorder="1" applyProtection="1"/>
    <xf numFmtId="37" fontId="47" fillId="0" borderId="28" xfId="60" applyNumberFormat="1" applyFont="1" applyFill="1" applyBorder="1" applyProtection="1"/>
    <xf numFmtId="37" fontId="47" fillId="0" borderId="27" xfId="60" quotePrefix="1" applyNumberFormat="1" applyFont="1" applyFill="1" applyBorder="1" applyAlignment="1" applyProtection="1">
      <alignment horizontal="center"/>
    </xf>
    <xf numFmtId="37" fontId="47" fillId="0" borderId="7" xfId="60" quotePrefix="1" applyNumberFormat="1" applyFont="1" applyFill="1" applyBorder="1" applyAlignment="1" applyProtection="1">
      <alignment horizontal="center"/>
    </xf>
    <xf numFmtId="37" fontId="47" fillId="0" borderId="0" xfId="60" quotePrefix="1" applyNumberFormat="1" applyFont="1" applyFill="1" applyBorder="1" applyAlignment="1" applyProtection="1">
      <alignment horizontal="center"/>
    </xf>
    <xf numFmtId="37" fontId="47" fillId="0" borderId="29" xfId="60" quotePrefix="1" applyNumberFormat="1" applyFont="1" applyFill="1" applyBorder="1" applyAlignment="1" applyProtection="1">
      <alignment horizontal="center"/>
    </xf>
    <xf numFmtId="37" fontId="47" fillId="0" borderId="29" xfId="60" quotePrefix="1" applyNumberFormat="1" applyFont="1" applyFill="1" applyBorder="1" applyAlignment="1" applyProtection="1">
      <alignment horizontal="left"/>
    </xf>
    <xf numFmtId="37" fontId="47" fillId="0" borderId="30" xfId="60" quotePrefix="1" applyNumberFormat="1" applyFont="1" applyFill="1" applyBorder="1" applyAlignment="1" applyProtection="1">
      <alignment horizontal="center"/>
    </xf>
    <xf numFmtId="165" fontId="47" fillId="0" borderId="0" xfId="25" quotePrefix="1" applyNumberFormat="1" applyFont="1" applyFill="1" applyBorder="1" applyAlignment="1" applyProtection="1">
      <alignment horizontal="center"/>
    </xf>
    <xf numFmtId="37" fontId="47" fillId="0" borderId="31" xfId="60" quotePrefix="1" applyNumberFormat="1" applyFont="1" applyFill="1" applyBorder="1" applyAlignment="1" applyProtection="1">
      <alignment horizontal="center"/>
    </xf>
    <xf numFmtId="0" fontId="48" fillId="0" borderId="0" xfId="0" applyNumberFormat="1" applyFont="1" applyFill="1" applyBorder="1"/>
    <xf numFmtId="0" fontId="48" fillId="0" borderId="0" xfId="0" applyNumberFormat="1" applyFont="1" applyFill="1" applyBorder="1" applyAlignment="1">
      <alignment horizontal="center"/>
    </xf>
    <xf numFmtId="0" fontId="17" fillId="0" borderId="0" xfId="107" applyNumberFormat="1" applyFont="1" applyAlignment="1"/>
    <xf numFmtId="0" fontId="18" fillId="0" borderId="0" xfId="107" applyNumberFormat="1" applyFont="1" applyAlignment="1">
      <alignment horizontal="right"/>
    </xf>
    <xf numFmtId="0" fontId="17" fillId="0" borderId="0" xfId="107" applyFont="1"/>
    <xf numFmtId="0" fontId="18" fillId="0" borderId="0" xfId="107" applyNumberFormat="1" applyFont="1" applyAlignment="1"/>
    <xf numFmtId="0" fontId="18" fillId="0" borderId="0" xfId="107" applyFont="1"/>
    <xf numFmtId="0" fontId="18" fillId="0" borderId="0" xfId="107" applyNumberFormat="1" applyFont="1" applyAlignment="1">
      <alignment horizontal="centerContinuous"/>
    </xf>
    <xf numFmtId="0" fontId="17" fillId="0" borderId="0" xfId="107" applyFont="1" applyAlignment="1">
      <alignment horizontal="centerContinuous"/>
    </xf>
    <xf numFmtId="0" fontId="17" fillId="0" borderId="0" xfId="107" applyNumberFormat="1" applyFont="1" applyAlignment="1">
      <alignment horizontal="centerContinuous"/>
    </xf>
    <xf numFmtId="0" fontId="18" fillId="0" borderId="6" xfId="107" applyNumberFormat="1" applyFont="1" applyBorder="1" applyAlignment="1">
      <alignment horizontal="center"/>
    </xf>
    <xf numFmtId="0" fontId="21" fillId="5" borderId="6" xfId="107" applyNumberFormat="1" applyFont="1" applyFill="1" applyBorder="1" applyAlignment="1">
      <alignment horizontal="centerContinuous"/>
    </xf>
    <xf numFmtId="0" fontId="17" fillId="0" borderId="32" xfId="107" applyNumberFormat="1" applyFont="1" applyBorder="1" applyAlignment="1">
      <alignment horizontal="centerContinuous"/>
    </xf>
    <xf numFmtId="0" fontId="17" fillId="0" borderId="33" xfId="107" applyNumberFormat="1" applyFont="1" applyBorder="1"/>
    <xf numFmtId="0" fontId="21" fillId="5" borderId="6" xfId="107" applyNumberFormat="1" applyFont="1" applyFill="1" applyBorder="1" applyAlignment="1">
      <alignment horizontal="center"/>
    </xf>
    <xf numFmtId="0" fontId="21" fillId="5" borderId="33" xfId="107" applyNumberFormat="1" applyFont="1" applyFill="1" applyBorder="1" applyAlignment="1">
      <alignment horizontal="center"/>
    </xf>
    <xf numFmtId="0" fontId="22" fillId="5" borderId="6" xfId="107" applyNumberFormat="1" applyFont="1" applyFill="1" applyBorder="1" applyAlignment="1"/>
    <xf numFmtId="0" fontId="22" fillId="5" borderId="6" xfId="107" applyNumberFormat="1" applyFont="1" applyFill="1" applyBorder="1" applyAlignment="1">
      <alignment horizontal="center"/>
    </xf>
    <xf numFmtId="44" fontId="22" fillId="5" borderId="6" xfId="107" applyNumberFormat="1" applyFont="1" applyFill="1" applyBorder="1" applyAlignment="1"/>
    <xf numFmtId="0" fontId="18" fillId="0" borderId="32" xfId="107" applyNumberFormat="1" applyFont="1" applyBorder="1" applyAlignment="1"/>
    <xf numFmtId="44" fontId="18" fillId="0" borderId="6" xfId="107" applyNumberFormat="1" applyFont="1" applyBorder="1" applyAlignment="1"/>
    <xf numFmtId="0" fontId="17" fillId="0" borderId="6" xfId="107" applyNumberFormat="1" applyFont="1" applyBorder="1"/>
    <xf numFmtId="0" fontId="17" fillId="0" borderId="32" xfId="107" applyNumberFormat="1" applyFont="1" applyBorder="1"/>
    <xf numFmtId="0" fontId="17" fillId="0" borderId="0" xfId="107" applyNumberFormat="1" applyFont="1" applyBorder="1"/>
    <xf numFmtId="0" fontId="21" fillId="5" borderId="6" xfId="107" applyNumberFormat="1" applyFont="1" applyFill="1" applyBorder="1" applyAlignment="1"/>
    <xf numFmtId="0" fontId="17" fillId="0" borderId="34" xfId="107" applyFont="1" applyBorder="1"/>
    <xf numFmtId="0" fontId="22" fillId="5" borderId="32" xfId="107" applyNumberFormat="1" applyFont="1" applyFill="1" applyBorder="1" applyAlignment="1">
      <alignment horizontal="center"/>
    </xf>
    <xf numFmtId="0" fontId="22" fillId="5" borderId="34" xfId="107" applyNumberFormat="1" applyFont="1" applyFill="1" applyBorder="1" applyAlignment="1">
      <alignment horizontal="center"/>
    </xf>
    <xf numFmtId="0" fontId="22" fillId="5" borderId="35" xfId="107" applyNumberFormat="1" applyFont="1" applyFill="1" applyBorder="1" applyAlignment="1"/>
    <xf numFmtId="0" fontId="22" fillId="5" borderId="34" xfId="107" applyNumberFormat="1" applyFont="1" applyFill="1" applyBorder="1" applyAlignment="1"/>
    <xf numFmtId="44" fontId="17" fillId="0" borderId="6" xfId="107" applyNumberFormat="1" applyFont="1" applyBorder="1" applyAlignment="1"/>
    <xf numFmtId="2" fontId="22" fillId="5" borderId="6" xfId="107" applyNumberFormat="1" applyFont="1" applyFill="1" applyBorder="1" applyAlignment="1"/>
    <xf numFmtId="37" fontId="56" fillId="0" borderId="0" xfId="60" applyNumberFormat="1" applyFont="1" applyFill="1" applyBorder="1" applyAlignment="1" applyProtection="1">
      <alignment horizontal="left"/>
    </xf>
    <xf numFmtId="37" fontId="56" fillId="0" borderId="0" xfId="60" applyNumberFormat="1" applyFont="1" applyFill="1" applyBorder="1" applyProtection="1"/>
    <xf numFmtId="37" fontId="56" fillId="0" borderId="0" xfId="60" applyNumberFormat="1" applyFont="1" applyFill="1" applyBorder="1" applyAlignment="1" applyProtection="1">
      <alignment horizontal="center"/>
    </xf>
    <xf numFmtId="165" fontId="56" fillId="0" borderId="0" xfId="25" applyNumberFormat="1" applyFont="1" applyFill="1" applyBorder="1" applyProtection="1"/>
    <xf numFmtId="171" fontId="56" fillId="0" borderId="0" xfId="60" applyNumberFormat="1" applyFont="1" applyFill="1" applyBorder="1" applyProtection="1"/>
    <xf numFmtId="165" fontId="56" fillId="0" borderId="0" xfId="25" applyNumberFormat="1" applyFont="1" applyFill="1" applyBorder="1" applyAlignment="1" applyProtection="1">
      <alignment horizontal="center"/>
    </xf>
    <xf numFmtId="0" fontId="57" fillId="0" borderId="0" xfId="0" applyNumberFormat="1" applyFont="1" applyFill="1" applyBorder="1" applyAlignment="1">
      <alignment horizontal="center"/>
    </xf>
    <xf numFmtId="0" fontId="57" fillId="0" borderId="0" xfId="0" applyNumberFormat="1" applyFont="1" applyFill="1" applyBorder="1"/>
    <xf numFmtId="165" fontId="57" fillId="0" borderId="0" xfId="21" applyNumberFormat="1" applyFont="1" applyFill="1" applyBorder="1"/>
    <xf numFmtId="37" fontId="56" fillId="7" borderId="66" xfId="60" applyNumberFormat="1" applyFont="1" applyFill="1" applyBorder="1" applyAlignment="1" applyProtection="1">
      <alignment horizontal="centerContinuous"/>
    </xf>
    <xf numFmtId="37" fontId="56" fillId="0" borderId="27" xfId="60" applyNumberFormat="1" applyFont="1" applyFill="1" applyBorder="1" applyProtection="1"/>
    <xf numFmtId="37" fontId="56" fillId="0" borderId="28" xfId="60" applyNumberFormat="1" applyFont="1" applyFill="1" applyBorder="1" applyProtection="1"/>
    <xf numFmtId="37" fontId="58" fillId="0" borderId="0" xfId="60" applyNumberFormat="1" applyFont="1" applyFill="1" applyBorder="1" applyProtection="1"/>
    <xf numFmtId="0" fontId="56" fillId="0" borderId="0" xfId="60" applyFont="1" applyFill="1" applyBorder="1"/>
    <xf numFmtId="0" fontId="56" fillId="0" borderId="0" xfId="60" applyFont="1" applyFill="1" applyBorder="1" applyAlignment="1">
      <alignment horizontal="left"/>
    </xf>
    <xf numFmtId="37" fontId="56" fillId="0" borderId="27" xfId="60" applyNumberFormat="1" applyFont="1" applyFill="1" applyBorder="1" applyAlignment="1" applyProtection="1">
      <alignment horizontal="center"/>
    </xf>
    <xf numFmtId="37" fontId="21" fillId="0" borderId="0" xfId="60" applyNumberFormat="1" applyFont="1" applyFill="1" applyBorder="1" applyProtection="1"/>
    <xf numFmtId="37" fontId="21" fillId="0" borderId="0" xfId="60" applyNumberFormat="1" applyFont="1" applyFill="1" applyBorder="1" applyAlignment="1" applyProtection="1"/>
    <xf numFmtId="37" fontId="21" fillId="0" borderId="0" xfId="68" applyNumberFormat="1" applyFont="1" applyBorder="1" applyProtection="1"/>
    <xf numFmtId="37" fontId="37" fillId="0" borderId="36" xfId="0" applyNumberFormat="1" applyFont="1" applyBorder="1" applyAlignment="1" applyProtection="1">
      <alignment horizontal="center"/>
      <protection locked="0"/>
    </xf>
    <xf numFmtId="37" fontId="37" fillId="0" borderId="1" xfId="0" applyNumberFormat="1" applyFont="1" applyBorder="1" applyAlignment="1" applyProtection="1">
      <alignment horizontal="center"/>
      <protection locked="0"/>
    </xf>
    <xf numFmtId="0" fontId="53" fillId="0" borderId="0" xfId="60" applyFont="1" applyFill="1" applyBorder="1" applyAlignment="1">
      <alignment horizontal="center"/>
    </xf>
    <xf numFmtId="37" fontId="59" fillId="0" borderId="27" xfId="60" quotePrefix="1" applyNumberFormat="1" applyFont="1" applyFill="1" applyBorder="1" applyAlignment="1" applyProtection="1">
      <alignment horizontal="center"/>
    </xf>
    <xf numFmtId="37" fontId="59" fillId="0" borderId="67" xfId="60" quotePrefix="1" applyNumberFormat="1" applyFont="1" applyFill="1" applyBorder="1" applyAlignment="1" applyProtection="1">
      <alignment horizontal="center"/>
    </xf>
    <xf numFmtId="37" fontId="59" fillId="0" borderId="0" xfId="60" quotePrefix="1" applyNumberFormat="1" applyFont="1" applyFill="1" applyBorder="1" applyAlignment="1" applyProtection="1">
      <alignment horizontal="center"/>
    </xf>
    <xf numFmtId="37" fontId="59" fillId="0" borderId="68" xfId="60" quotePrefix="1" applyNumberFormat="1" applyFont="1" applyFill="1" applyBorder="1" applyAlignment="1" applyProtection="1">
      <alignment horizontal="center"/>
    </xf>
    <xf numFmtId="37" fontId="59" fillId="0" borderId="68" xfId="60" quotePrefix="1" applyNumberFormat="1" applyFont="1" applyFill="1" applyBorder="1" applyAlignment="1" applyProtection="1">
      <alignment horizontal="left"/>
    </xf>
    <xf numFmtId="37" fontId="59" fillId="0" borderId="69" xfId="60" quotePrefix="1" applyNumberFormat="1" applyFont="1" applyFill="1" applyBorder="1" applyAlignment="1" applyProtection="1">
      <alignment horizontal="center"/>
    </xf>
    <xf numFmtId="165" fontId="59" fillId="0" borderId="0" xfId="25" quotePrefix="1" applyNumberFormat="1" applyFont="1" applyFill="1" applyBorder="1" applyAlignment="1" applyProtection="1">
      <alignment horizontal="center"/>
    </xf>
    <xf numFmtId="37" fontId="59" fillId="0" borderId="70" xfId="60" quotePrefix="1" applyNumberFormat="1" applyFont="1" applyFill="1" applyBorder="1" applyAlignment="1" applyProtection="1">
      <alignment horizontal="center"/>
    </xf>
    <xf numFmtId="37" fontId="60" fillId="8" borderId="37" xfId="60" applyNumberFormat="1" applyFont="1" applyFill="1" applyBorder="1" applyAlignment="1" applyProtection="1">
      <alignment horizontal="center"/>
    </xf>
    <xf numFmtId="37" fontId="60" fillId="8" borderId="38" xfId="60" applyNumberFormat="1" applyFont="1" applyFill="1" applyBorder="1" applyAlignment="1" applyProtection="1">
      <alignment horizontal="center"/>
    </xf>
    <xf numFmtId="37" fontId="60" fillId="8" borderId="39" xfId="60" applyNumberFormat="1" applyFont="1" applyFill="1" applyBorder="1" applyAlignment="1" applyProtection="1">
      <alignment horizontal="center"/>
    </xf>
    <xf numFmtId="37" fontId="60" fillId="8" borderId="0" xfId="60" applyNumberFormat="1" applyFont="1" applyFill="1" applyBorder="1" applyAlignment="1" applyProtection="1">
      <alignment horizontal="center"/>
    </xf>
    <xf numFmtId="10" fontId="60" fillId="8" borderId="37" xfId="60" applyNumberFormat="1" applyFont="1" applyFill="1" applyBorder="1" applyAlignment="1" applyProtection="1">
      <alignment horizontal="center"/>
    </xf>
    <xf numFmtId="37" fontId="60" fillId="8" borderId="71" xfId="60" applyNumberFormat="1" applyFont="1" applyFill="1" applyBorder="1" applyAlignment="1" applyProtection="1">
      <alignment horizontal="center"/>
    </xf>
    <xf numFmtId="37" fontId="60" fillId="8" borderId="72" xfId="60" applyNumberFormat="1" applyFont="1" applyFill="1" applyBorder="1" applyAlignment="1" applyProtection="1">
      <alignment horizontal="center"/>
    </xf>
    <xf numFmtId="165" fontId="60" fillId="8" borderId="37" xfId="25" applyNumberFormat="1" applyFont="1" applyFill="1" applyBorder="1" applyAlignment="1" applyProtection="1">
      <alignment horizontal="center"/>
    </xf>
    <xf numFmtId="37" fontId="60" fillId="8" borderId="37" xfId="60" applyNumberFormat="1" applyFont="1" applyFill="1" applyBorder="1" applyAlignment="1" applyProtection="1">
      <alignment horizontal="center" wrapText="1"/>
    </xf>
    <xf numFmtId="37" fontId="60" fillId="8" borderId="73" xfId="60" applyNumberFormat="1" applyFont="1" applyFill="1" applyBorder="1" applyAlignment="1" applyProtection="1">
      <alignment horizontal="center" wrapText="1"/>
    </xf>
    <xf numFmtId="37" fontId="60" fillId="8" borderId="74" xfId="60" applyNumberFormat="1" applyFont="1" applyFill="1" applyBorder="1" applyAlignment="1" applyProtection="1">
      <alignment horizontal="center"/>
    </xf>
    <xf numFmtId="37" fontId="60" fillId="8" borderId="28" xfId="60" applyNumberFormat="1" applyFont="1" applyFill="1" applyBorder="1" applyAlignment="1" applyProtection="1">
      <alignment horizontal="center"/>
    </xf>
    <xf numFmtId="37" fontId="60" fillId="8" borderId="43" xfId="60" applyNumberFormat="1" applyFont="1" applyFill="1" applyBorder="1" applyAlignment="1" applyProtection="1">
      <alignment horizontal="center"/>
    </xf>
    <xf numFmtId="0" fontId="41" fillId="0" borderId="0" xfId="0" applyNumberFormat="1" applyFont="1" applyFill="1" applyBorder="1"/>
    <xf numFmtId="37" fontId="60" fillId="8" borderId="36" xfId="60" applyNumberFormat="1" applyFont="1" applyFill="1" applyBorder="1" applyAlignment="1" applyProtection="1">
      <alignment horizontal="center" wrapText="1"/>
    </xf>
    <xf numFmtId="37" fontId="60" fillId="8" borderId="10" xfId="60" applyNumberFormat="1" applyFont="1" applyFill="1" applyBorder="1" applyAlignment="1" applyProtection="1">
      <alignment horizontal="center" wrapText="1"/>
    </xf>
    <xf numFmtId="37" fontId="60" fillId="8" borderId="0" xfId="60" applyNumberFormat="1" applyFont="1" applyFill="1" applyBorder="1" applyAlignment="1" applyProtection="1">
      <alignment horizontal="center" wrapText="1"/>
    </xf>
    <xf numFmtId="165" fontId="60" fillId="8" borderId="36" xfId="25" applyNumberFormat="1" applyFont="1" applyFill="1" applyBorder="1" applyAlignment="1" applyProtection="1">
      <alignment horizontal="center" wrapText="1"/>
    </xf>
    <xf numFmtId="39" fontId="60" fillId="8" borderId="10" xfId="60" applyNumberFormat="1" applyFont="1" applyFill="1" applyBorder="1" applyAlignment="1" applyProtection="1">
      <alignment horizontal="center" wrapText="1"/>
    </xf>
    <xf numFmtId="37" fontId="60" fillId="8" borderId="11" xfId="60" applyNumberFormat="1" applyFont="1" applyFill="1" applyBorder="1" applyAlignment="1" applyProtection="1">
      <alignment horizontal="center" wrapText="1"/>
    </xf>
    <xf numFmtId="37" fontId="60" fillId="8" borderId="44" xfId="60" applyNumberFormat="1" applyFont="1" applyFill="1" applyBorder="1" applyAlignment="1" applyProtection="1">
      <alignment horizontal="center" wrapText="1"/>
    </xf>
    <xf numFmtId="37" fontId="60" fillId="8" borderId="3" xfId="60" applyNumberFormat="1" applyFont="1" applyFill="1" applyBorder="1" applyAlignment="1" applyProtection="1">
      <alignment horizontal="center" wrapText="1"/>
    </xf>
    <xf numFmtId="37" fontId="60" fillId="8" borderId="45" xfId="60" applyNumberFormat="1" applyFont="1" applyFill="1" applyBorder="1" applyAlignment="1" applyProtection="1">
      <alignment horizontal="center" wrapText="1"/>
    </xf>
    <xf numFmtId="10" fontId="60" fillId="8" borderId="45" xfId="60" applyNumberFormat="1" applyFont="1" applyFill="1" applyBorder="1" applyAlignment="1" applyProtection="1">
      <alignment horizontal="center" wrapText="1"/>
    </xf>
    <xf numFmtId="37" fontId="60" fillId="8" borderId="75" xfId="60" applyNumberFormat="1" applyFont="1" applyFill="1" applyBorder="1" applyAlignment="1" applyProtection="1">
      <alignment horizontal="center" wrapText="1"/>
    </xf>
    <xf numFmtId="37" fontId="60" fillId="8" borderId="76" xfId="60" applyNumberFormat="1" applyFont="1" applyFill="1" applyBorder="1" applyAlignment="1" applyProtection="1">
      <alignment horizontal="center" wrapText="1"/>
    </xf>
    <xf numFmtId="37" fontId="60" fillId="8" borderId="77" xfId="60" applyNumberFormat="1" applyFont="1" applyFill="1" applyBorder="1" applyAlignment="1" applyProtection="1">
      <alignment horizontal="center" wrapText="1"/>
    </xf>
    <xf numFmtId="37" fontId="60" fillId="8" borderId="78" xfId="60" applyNumberFormat="1" applyFont="1" applyFill="1" applyBorder="1" applyAlignment="1" applyProtection="1">
      <alignment horizontal="center" wrapText="1"/>
    </xf>
    <xf numFmtId="37" fontId="61" fillId="0" borderId="0" xfId="60" applyNumberFormat="1" applyFont="1" applyFill="1" applyBorder="1" applyAlignment="1" applyProtection="1">
      <alignment horizontal="left"/>
    </xf>
    <xf numFmtId="0" fontId="62" fillId="9" borderId="1" xfId="0" applyNumberFormat="1" applyFont="1" applyFill="1" applyBorder="1" applyAlignment="1">
      <alignment horizontal="center"/>
    </xf>
    <xf numFmtId="0" fontId="59" fillId="9" borderId="1" xfId="0" applyNumberFormat="1" applyFont="1" applyFill="1" applyBorder="1" applyAlignment="1">
      <alignment horizontal="center"/>
    </xf>
    <xf numFmtId="0" fontId="62" fillId="9" borderId="1" xfId="0" applyNumberFormat="1" applyFont="1" applyFill="1" applyBorder="1"/>
    <xf numFmtId="165" fontId="59" fillId="9" borderId="1" xfId="25" applyNumberFormat="1" applyFont="1" applyFill="1" applyBorder="1"/>
    <xf numFmtId="37" fontId="60" fillId="7" borderId="79" xfId="60" applyNumberFormat="1" applyFont="1" applyFill="1" applyBorder="1" applyAlignment="1" applyProtection="1">
      <alignment horizontal="centerContinuous"/>
    </xf>
    <xf numFmtId="37" fontId="60" fillId="8" borderId="80" xfId="60" quotePrefix="1" applyNumberFormat="1" applyFont="1" applyFill="1" applyBorder="1" applyAlignment="1" applyProtection="1">
      <alignment horizontal="center" wrapText="1"/>
    </xf>
    <xf numFmtId="37" fontId="60" fillId="8" borderId="52" xfId="60" quotePrefix="1" applyNumberFormat="1" applyFont="1" applyFill="1" applyBorder="1" applyAlignment="1" applyProtection="1">
      <alignment horizontal="center" wrapText="1"/>
    </xf>
    <xf numFmtId="0" fontId="24" fillId="0" borderId="0" xfId="60" applyFont="1" applyFill="1" applyBorder="1"/>
    <xf numFmtId="0" fontId="24" fillId="0" borderId="0" xfId="60" applyFont="1" applyFill="1" applyBorder="1" applyAlignment="1">
      <alignment wrapText="1"/>
    </xf>
    <xf numFmtId="37" fontId="44" fillId="0" borderId="0" xfId="60" applyNumberFormat="1" applyFont="1" applyFill="1" applyBorder="1" applyAlignment="1" applyProtection="1"/>
    <xf numFmtId="37" fontId="44" fillId="10" borderId="37" xfId="60" applyNumberFormat="1" applyFont="1" applyFill="1" applyBorder="1" applyAlignment="1" applyProtection="1">
      <alignment horizontal="center"/>
    </xf>
    <xf numFmtId="37" fontId="44" fillId="10" borderId="38" xfId="60" applyNumberFormat="1" applyFont="1" applyFill="1" applyBorder="1" applyAlignment="1" applyProtection="1">
      <alignment horizontal="center"/>
    </xf>
    <xf numFmtId="37" fontId="44" fillId="10" borderId="39" xfId="60" applyNumberFormat="1" applyFont="1" applyFill="1" applyBorder="1" applyAlignment="1" applyProtection="1">
      <alignment horizontal="center"/>
    </xf>
    <xf numFmtId="37" fontId="44" fillId="10" borderId="0" xfId="60" applyNumberFormat="1" applyFont="1" applyFill="1" applyBorder="1" applyAlignment="1" applyProtection="1">
      <alignment horizontal="center"/>
    </xf>
    <xf numFmtId="10" fontId="44" fillId="10" borderId="37" xfId="60" applyNumberFormat="1" applyFont="1" applyFill="1" applyBorder="1" applyAlignment="1" applyProtection="1">
      <alignment horizontal="center"/>
    </xf>
    <xf numFmtId="37" fontId="44" fillId="10" borderId="40" xfId="60" applyNumberFormat="1" applyFont="1" applyFill="1" applyBorder="1" applyAlignment="1" applyProtection="1">
      <alignment horizontal="center"/>
    </xf>
    <xf numFmtId="37" fontId="44" fillId="10" borderId="41" xfId="60" applyNumberFormat="1" applyFont="1" applyFill="1" applyBorder="1" applyAlignment="1" applyProtection="1">
      <alignment horizontal="center"/>
    </xf>
    <xf numFmtId="165" fontId="44" fillId="10" borderId="37" xfId="25" applyNumberFormat="1" applyFont="1" applyFill="1" applyBorder="1" applyAlignment="1" applyProtection="1">
      <alignment horizontal="center"/>
    </xf>
    <xf numFmtId="37" fontId="44" fillId="10" borderId="37" xfId="60" applyNumberFormat="1" applyFont="1" applyFill="1" applyBorder="1" applyAlignment="1" applyProtection="1">
      <alignment horizontal="center" wrapText="1"/>
    </xf>
    <xf numFmtId="37" fontId="44" fillId="10" borderId="9" xfId="60" applyNumberFormat="1" applyFont="1" applyFill="1" applyBorder="1" applyAlignment="1" applyProtection="1">
      <alignment horizontal="center" wrapText="1"/>
    </xf>
    <xf numFmtId="37" fontId="44" fillId="10" borderId="42" xfId="60" applyNumberFormat="1" applyFont="1" applyFill="1" applyBorder="1" applyAlignment="1" applyProtection="1">
      <alignment horizontal="center"/>
    </xf>
    <xf numFmtId="37" fontId="44" fillId="10" borderId="28" xfId="60" applyNumberFormat="1" applyFont="1" applyFill="1" applyBorder="1" applyAlignment="1" applyProtection="1">
      <alignment horizontal="center"/>
    </xf>
    <xf numFmtId="37" fontId="44" fillId="10" borderId="43" xfId="60" applyNumberFormat="1" applyFont="1" applyFill="1" applyBorder="1" applyAlignment="1" applyProtection="1">
      <alignment horizontal="center"/>
    </xf>
    <xf numFmtId="37" fontId="44" fillId="10" borderId="36" xfId="60" applyNumberFormat="1" applyFont="1" applyFill="1" applyBorder="1" applyAlignment="1" applyProtection="1">
      <alignment horizontal="center" wrapText="1"/>
    </xf>
    <xf numFmtId="37" fontId="44" fillId="10" borderId="10" xfId="60" applyNumberFormat="1" applyFont="1" applyFill="1" applyBorder="1" applyAlignment="1" applyProtection="1">
      <alignment horizontal="center" wrapText="1"/>
    </xf>
    <xf numFmtId="37" fontId="44" fillId="10" borderId="0" xfId="60" applyNumberFormat="1" applyFont="1" applyFill="1" applyBorder="1" applyAlignment="1" applyProtection="1">
      <alignment horizontal="center" wrapText="1"/>
    </xf>
    <xf numFmtId="165" fontId="44" fillId="10" borderId="36" xfId="25" applyNumberFormat="1" applyFont="1" applyFill="1" applyBorder="1" applyAlignment="1" applyProtection="1">
      <alignment horizontal="center" wrapText="1"/>
    </xf>
    <xf numFmtId="39" fontId="44" fillId="10" borderId="10" xfId="60" applyNumberFormat="1" applyFont="1" applyFill="1" applyBorder="1" applyAlignment="1" applyProtection="1">
      <alignment horizontal="center" wrapText="1"/>
    </xf>
    <xf numFmtId="37" fontId="44" fillId="10" borderId="11" xfId="60" applyNumberFormat="1" applyFont="1" applyFill="1" applyBorder="1" applyAlignment="1" applyProtection="1">
      <alignment horizontal="center" wrapText="1"/>
    </xf>
    <xf numFmtId="37" fontId="44" fillId="10" borderId="44" xfId="60" applyNumberFormat="1" applyFont="1" applyFill="1" applyBorder="1" applyAlignment="1" applyProtection="1">
      <alignment horizontal="center" wrapText="1"/>
    </xf>
    <xf numFmtId="37" fontId="44" fillId="10" borderId="3" xfId="60" applyNumberFormat="1" applyFont="1" applyFill="1" applyBorder="1" applyAlignment="1" applyProtection="1">
      <alignment horizontal="center" wrapText="1"/>
    </xf>
    <xf numFmtId="37" fontId="44" fillId="10" borderId="45" xfId="60" applyNumberFormat="1" applyFont="1" applyFill="1" applyBorder="1" applyAlignment="1" applyProtection="1">
      <alignment horizontal="center" wrapText="1"/>
    </xf>
    <xf numFmtId="10" fontId="44" fillId="10" borderId="45" xfId="60" applyNumberFormat="1" applyFont="1" applyFill="1" applyBorder="1" applyAlignment="1" applyProtection="1">
      <alignment horizontal="center" wrapText="1"/>
    </xf>
    <xf numFmtId="37" fontId="44" fillId="10" borderId="46" xfId="60" applyNumberFormat="1" applyFont="1" applyFill="1" applyBorder="1" applyAlignment="1" applyProtection="1">
      <alignment horizontal="center" wrapText="1"/>
    </xf>
    <xf numFmtId="37" fontId="44" fillId="10" borderId="47" xfId="60" applyNumberFormat="1" applyFont="1" applyFill="1" applyBorder="1" applyAlignment="1" applyProtection="1">
      <alignment horizontal="center" wrapText="1"/>
    </xf>
    <xf numFmtId="37" fontId="44" fillId="10" borderId="49" xfId="60" applyNumberFormat="1" applyFont="1" applyFill="1" applyBorder="1" applyAlignment="1" applyProtection="1">
      <alignment horizontal="center" wrapText="1"/>
    </xf>
    <xf numFmtId="37" fontId="44" fillId="10" borderId="48" xfId="60" applyNumberFormat="1" applyFont="1" applyFill="1" applyBorder="1" applyAlignment="1" applyProtection="1">
      <alignment horizontal="center" wrapText="1"/>
    </xf>
    <xf numFmtId="37" fontId="44" fillId="6" borderId="50" xfId="60" applyNumberFormat="1" applyFont="1" applyFill="1" applyBorder="1" applyAlignment="1" applyProtection="1">
      <alignment horizontal="centerContinuous"/>
    </xf>
    <xf numFmtId="37" fontId="44" fillId="10" borderId="51" xfId="60" quotePrefix="1" applyNumberFormat="1" applyFont="1" applyFill="1" applyBorder="1" applyAlignment="1" applyProtection="1">
      <alignment horizontal="center" wrapText="1"/>
    </xf>
    <xf numFmtId="37" fontId="44" fillId="10" borderId="52" xfId="60" quotePrefix="1" applyNumberFormat="1" applyFont="1" applyFill="1" applyBorder="1" applyAlignment="1" applyProtection="1">
      <alignment horizontal="center" wrapText="1"/>
    </xf>
    <xf numFmtId="37" fontId="54" fillId="0" borderId="0" xfId="0" applyFont="1"/>
    <xf numFmtId="37" fontId="44" fillId="0" borderId="16" xfId="68" applyNumberFormat="1" applyFont="1" applyBorder="1" applyAlignment="1" applyProtection="1">
      <alignment horizontal="center"/>
    </xf>
    <xf numFmtId="37" fontId="44" fillId="0" borderId="16" xfId="68" applyNumberFormat="1" applyFont="1" applyBorder="1" applyAlignment="1" applyProtection="1">
      <alignment horizontal="center" vertical="top" wrapText="1"/>
    </xf>
    <xf numFmtId="0" fontId="40" fillId="0" borderId="0" xfId="68" applyFont="1"/>
    <xf numFmtId="37" fontId="44" fillId="0" borderId="16" xfId="68" applyNumberFormat="1" applyFont="1" applyFill="1" applyBorder="1" applyAlignment="1" applyProtection="1">
      <alignment wrapText="1"/>
    </xf>
    <xf numFmtId="37" fontId="41" fillId="0" borderId="19" xfId="68" applyNumberFormat="1" applyFont="1" applyBorder="1" applyAlignment="1" applyProtection="1">
      <alignment horizontal="center"/>
    </xf>
    <xf numFmtId="37" fontId="63" fillId="0" borderId="0" xfId="0" applyFont="1"/>
    <xf numFmtId="37" fontId="64" fillId="11" borderId="1" xfId="0" applyFont="1" applyFill="1" applyBorder="1" applyAlignment="1">
      <alignment horizontal="center"/>
    </xf>
    <xf numFmtId="37" fontId="64" fillId="11" borderId="14" xfId="0" applyFont="1" applyFill="1" applyBorder="1" applyAlignment="1">
      <alignment horizontal="center"/>
    </xf>
    <xf numFmtId="37" fontId="64" fillId="0" borderId="37" xfId="0" applyFont="1" applyBorder="1"/>
    <xf numFmtId="37" fontId="64" fillId="11" borderId="15" xfId="0" applyFont="1" applyFill="1" applyBorder="1" applyAlignment="1">
      <alignment horizontal="center"/>
    </xf>
    <xf numFmtId="37" fontId="63" fillId="0" borderId="36" xfId="0" applyFont="1" applyBorder="1" applyAlignment="1">
      <alignment horizontal="center"/>
    </xf>
    <xf numFmtId="37" fontId="63" fillId="0" borderId="10" xfId="0" applyFont="1" applyBorder="1" applyAlignment="1">
      <alignment horizontal="center"/>
    </xf>
    <xf numFmtId="37" fontId="63" fillId="0" borderId="36" xfId="0" applyFont="1" applyBorder="1"/>
    <xf numFmtId="37" fontId="64" fillId="0" borderId="37" xfId="0" applyFont="1" applyBorder="1" applyAlignment="1">
      <alignment horizontal="center"/>
    </xf>
    <xf numFmtId="37" fontId="63" fillId="0" borderId="43" xfId="0" applyFont="1" applyBorder="1"/>
    <xf numFmtId="37" fontId="64" fillId="0" borderId="11" xfId="0" applyFont="1" applyBorder="1" applyAlignment="1">
      <alignment horizontal="center"/>
    </xf>
    <xf numFmtId="37" fontId="64" fillId="0" borderId="10" xfId="0" applyFont="1" applyBorder="1" applyAlignment="1">
      <alignment horizontal="center"/>
    </xf>
    <xf numFmtId="37" fontId="64" fillId="0" borderId="36" xfId="0" applyFont="1" applyBorder="1"/>
    <xf numFmtId="37" fontId="64" fillId="0" borderId="43" xfId="0" applyFont="1" applyBorder="1" applyAlignment="1">
      <alignment horizontal="center"/>
    </xf>
    <xf numFmtId="37" fontId="64" fillId="0" borderId="36" xfId="0" applyFont="1" applyBorder="1" applyAlignment="1">
      <alignment horizontal="center"/>
    </xf>
    <xf numFmtId="37" fontId="63" fillId="0" borderId="11" xfId="0" applyFont="1" applyBorder="1"/>
    <xf numFmtId="37" fontId="65" fillId="0" borderId="36" xfId="0" applyFont="1" applyBorder="1" applyAlignment="1">
      <alignment horizontal="center"/>
    </xf>
    <xf numFmtId="37" fontId="64" fillId="0" borderId="22" xfId="0" applyFont="1" applyBorder="1" applyAlignment="1">
      <alignment horizontal="center"/>
    </xf>
    <xf numFmtId="37" fontId="64" fillId="0" borderId="13" xfId="0" applyFont="1" applyBorder="1" applyAlignment="1">
      <alignment horizontal="center"/>
    </xf>
    <xf numFmtId="37" fontId="64" fillId="0" borderId="12" xfId="0" applyFont="1" applyBorder="1" applyAlignment="1">
      <alignment horizontal="center"/>
    </xf>
    <xf numFmtId="37" fontId="64" fillId="0" borderId="22" xfId="0" applyFont="1" applyBorder="1"/>
    <xf numFmtId="37" fontId="63" fillId="0" borderId="0" xfId="0" applyFont="1" applyBorder="1" applyAlignment="1">
      <alignment horizontal="center"/>
    </xf>
    <xf numFmtId="37" fontId="63" fillId="0" borderId="0" xfId="0" applyFont="1" applyBorder="1"/>
    <xf numFmtId="37" fontId="63" fillId="0" borderId="12" xfId="0" applyFont="1" applyBorder="1" applyAlignment="1">
      <alignment horizontal="center"/>
    </xf>
    <xf numFmtId="37" fontId="63" fillId="0" borderId="4" xfId="0" applyFont="1" applyBorder="1"/>
    <xf numFmtId="37" fontId="63" fillId="0" borderId="22" xfId="0" applyFont="1" applyBorder="1" applyAlignment="1">
      <alignment horizontal="center"/>
    </xf>
    <xf numFmtId="37" fontId="63" fillId="0" borderId="22" xfId="0" applyFont="1" applyBorder="1"/>
    <xf numFmtId="166" fontId="63" fillId="0" borderId="22" xfId="1" applyNumberFormat="1" applyFont="1" applyBorder="1"/>
    <xf numFmtId="166" fontId="63" fillId="0" borderId="12" xfId="1" applyNumberFormat="1" applyFont="1" applyBorder="1"/>
    <xf numFmtId="166" fontId="63" fillId="0" borderId="37" xfId="1" applyNumberFormat="1" applyFont="1" applyBorder="1"/>
    <xf numFmtId="37" fontId="63" fillId="0" borderId="1" xfId="0" applyFont="1" applyBorder="1" applyAlignment="1">
      <alignment horizontal="center"/>
    </xf>
    <xf numFmtId="37" fontId="63" fillId="0" borderId="1" xfId="0" applyFont="1" applyBorder="1"/>
    <xf numFmtId="166" fontId="63" fillId="0" borderId="1" xfId="1" applyNumberFormat="1" applyFont="1" applyBorder="1"/>
    <xf numFmtId="166" fontId="63" fillId="0" borderId="14" xfId="1" applyNumberFormat="1" applyFont="1" applyBorder="1"/>
    <xf numFmtId="166" fontId="63" fillId="0" borderId="36" xfId="1" applyNumberFormat="1" applyFont="1" applyBorder="1"/>
    <xf numFmtId="166" fontId="64" fillId="11" borderId="15" xfId="1" applyNumberFormat="1" applyFont="1" applyFill="1" applyBorder="1"/>
    <xf numFmtId="166" fontId="64" fillId="0" borderId="22" xfId="1" applyNumberFormat="1" applyFont="1" applyBorder="1"/>
    <xf numFmtId="166" fontId="64" fillId="11" borderId="1" xfId="1" applyNumberFormat="1" applyFont="1" applyFill="1" applyBorder="1"/>
    <xf numFmtId="166" fontId="63" fillId="0" borderId="0" xfId="1" applyNumberFormat="1" applyFont="1" applyBorder="1"/>
    <xf numFmtId="37" fontId="66" fillId="0" borderId="1" xfId="0" applyFont="1" applyBorder="1"/>
    <xf numFmtId="37" fontId="64" fillId="11" borderId="37" xfId="0" applyFont="1" applyFill="1" applyBorder="1" applyAlignment="1">
      <alignment horizontal="center"/>
    </xf>
    <xf numFmtId="37" fontId="63" fillId="0" borderId="37" xfId="0" applyFont="1" applyBorder="1"/>
    <xf numFmtId="166" fontId="63" fillId="11" borderId="1" xfId="1" applyNumberFormat="1" applyFont="1" applyFill="1" applyBorder="1"/>
    <xf numFmtId="166" fontId="64" fillId="0" borderId="1" xfId="1" applyNumberFormat="1" applyFont="1" applyBorder="1"/>
    <xf numFmtId="37" fontId="63" fillId="0" borderId="0" xfId="0" applyFont="1" applyAlignment="1">
      <alignment horizontal="center"/>
    </xf>
    <xf numFmtId="37" fontId="66" fillId="0" borderId="0" xfId="0" applyFont="1"/>
    <xf numFmtId="43" fontId="63" fillId="0" borderId="1" xfId="1" applyFont="1" applyBorder="1"/>
    <xf numFmtId="43" fontId="63" fillId="0" borderId="37" xfId="1" applyFont="1" applyBorder="1"/>
    <xf numFmtId="166" fontId="63" fillId="0" borderId="11" xfId="1" applyNumberFormat="1" applyFont="1" applyBorder="1"/>
    <xf numFmtId="43" fontId="67" fillId="0" borderId="0" xfId="2" applyFont="1" applyFill="1"/>
    <xf numFmtId="0" fontId="67" fillId="0" borderId="0" xfId="61" applyFont="1" applyFill="1"/>
    <xf numFmtId="37" fontId="68" fillId="0" borderId="0" xfId="0" applyFont="1" applyFill="1"/>
    <xf numFmtId="37" fontId="67" fillId="0" borderId="0" xfId="0" applyFont="1" applyFill="1"/>
    <xf numFmtId="166" fontId="69" fillId="0" borderId="1" xfId="1" applyNumberFormat="1" applyFont="1" applyBorder="1"/>
    <xf numFmtId="166" fontId="69" fillId="0" borderId="37" xfId="1" applyNumberFormat="1" applyFont="1" applyBorder="1"/>
    <xf numFmtId="166" fontId="69" fillId="0" borderId="1" xfId="1" applyNumberFormat="1" applyFont="1" applyFill="1" applyBorder="1"/>
    <xf numFmtId="166" fontId="69" fillId="0" borderId="37" xfId="4" applyNumberFormat="1" applyFont="1" applyFill="1" applyBorder="1"/>
    <xf numFmtId="166" fontId="69" fillId="0" borderId="14" xfId="3" applyNumberFormat="1" applyFont="1" applyFill="1" applyBorder="1" applyAlignment="1">
      <alignment horizontal="center"/>
    </xf>
    <xf numFmtId="0" fontId="8" fillId="0" borderId="0" xfId="0" applyNumberFormat="1" applyFont="1" applyFill="1" applyBorder="1"/>
    <xf numFmtId="0" fontId="18" fillId="0" borderId="0" xfId="107" applyNumberFormat="1" applyFont="1" applyBorder="1" applyAlignment="1"/>
    <xf numFmtId="44" fontId="18" fillId="0" borderId="33" xfId="107" applyNumberFormat="1" applyFont="1" applyBorder="1" applyAlignment="1"/>
    <xf numFmtId="0" fontId="22" fillId="5" borderId="56" xfId="107" applyNumberFormat="1" applyFont="1" applyFill="1" applyBorder="1" applyAlignment="1"/>
    <xf numFmtId="0" fontId="22" fillId="5" borderId="57" xfId="107" applyNumberFormat="1" applyFont="1" applyFill="1" applyBorder="1" applyAlignment="1">
      <alignment horizontal="center"/>
    </xf>
    <xf numFmtId="44" fontId="22" fillId="5" borderId="57" xfId="21" applyFont="1" applyFill="1" applyBorder="1" applyAlignment="1"/>
    <xf numFmtId="44" fontId="22" fillId="5" borderId="57" xfId="107" applyNumberFormat="1" applyFont="1" applyFill="1" applyBorder="1" applyAlignment="1"/>
    <xf numFmtId="0" fontId="22" fillId="5" borderId="57" xfId="107" applyNumberFormat="1" applyFont="1" applyFill="1" applyBorder="1" applyAlignment="1"/>
    <xf numFmtId="0" fontId="21" fillId="5" borderId="58" xfId="107" applyNumberFormat="1" applyFont="1" applyFill="1" applyBorder="1" applyAlignment="1">
      <alignment horizontal="center"/>
    </xf>
    <xf numFmtId="0" fontId="22" fillId="5" borderId="59" xfId="107" applyNumberFormat="1" applyFont="1" applyFill="1" applyBorder="1" applyAlignment="1"/>
    <xf numFmtId="0" fontId="22" fillId="5" borderId="60" xfId="107" applyNumberFormat="1" applyFont="1" applyFill="1" applyBorder="1" applyAlignment="1"/>
    <xf numFmtId="0" fontId="22" fillId="5" borderId="61" xfId="107" applyNumberFormat="1" applyFont="1" applyFill="1" applyBorder="1" applyAlignment="1"/>
    <xf numFmtId="44" fontId="22" fillId="5" borderId="62" xfId="21" applyFont="1" applyFill="1" applyBorder="1" applyAlignment="1"/>
    <xf numFmtId="44" fontId="22" fillId="5" borderId="63" xfId="107" applyNumberFormat="1" applyFont="1" applyFill="1" applyBorder="1" applyAlignment="1"/>
    <xf numFmtId="0" fontId="22" fillId="5" borderId="58" xfId="107" applyNumberFormat="1" applyFont="1" applyFill="1" applyBorder="1" applyAlignment="1"/>
    <xf numFmtId="0" fontId="22" fillId="5" borderId="64" xfId="107" applyNumberFormat="1" applyFont="1" applyFill="1" applyBorder="1" applyAlignment="1">
      <alignment horizontal="center"/>
    </xf>
    <xf numFmtId="0" fontId="22" fillId="5" borderId="63" xfId="107" applyNumberFormat="1" applyFont="1" applyFill="1" applyBorder="1" applyAlignment="1"/>
    <xf numFmtId="0" fontId="22" fillId="5" borderId="65" xfId="107" applyNumberFormat="1" applyFont="1" applyFill="1" applyBorder="1" applyAlignment="1"/>
    <xf numFmtId="37" fontId="22" fillId="0" borderId="1" xfId="0" applyFont="1" applyBorder="1" applyAlignment="1">
      <alignment horizontal="center"/>
    </xf>
    <xf numFmtId="0" fontId="70" fillId="0" borderId="1" xfId="12" applyNumberFormat="1" applyFont="1" applyFill="1" applyBorder="1" applyAlignment="1" applyProtection="1">
      <alignment horizontal="center"/>
    </xf>
    <xf numFmtId="37" fontId="71" fillId="0" borderId="1" xfId="0" applyFont="1" applyFill="1" applyBorder="1" applyAlignment="1">
      <alignment horizontal="center"/>
    </xf>
    <xf numFmtId="37" fontId="22" fillId="0" borderId="1" xfId="0" applyFont="1" applyBorder="1"/>
    <xf numFmtId="165" fontId="22" fillId="0" borderId="1" xfId="25" applyNumberFormat="1" applyFont="1" applyBorder="1"/>
    <xf numFmtId="37" fontId="71" fillId="0" borderId="1" xfId="0" applyFont="1" applyFill="1" applyBorder="1"/>
    <xf numFmtId="167" fontId="71" fillId="0" borderId="1" xfId="0" applyNumberFormat="1" applyFont="1" applyFill="1" applyBorder="1" applyAlignment="1">
      <alignment horizontal="center"/>
    </xf>
    <xf numFmtId="37" fontId="22" fillId="0" borderId="1" xfId="0" applyFont="1" applyFill="1" applyBorder="1"/>
    <xf numFmtId="37" fontId="22" fillId="0" borderId="1" xfId="0" applyFont="1" applyFill="1" applyBorder="1" applyAlignment="1">
      <alignment horizontal="center"/>
    </xf>
    <xf numFmtId="165" fontId="22" fillId="0" borderId="1" xfId="25" applyNumberFormat="1" applyFont="1" applyFill="1" applyBorder="1"/>
    <xf numFmtId="165" fontId="22" fillId="0" borderId="1" xfId="25" applyNumberFormat="1" applyFont="1" applyFill="1" applyBorder="1" applyAlignment="1">
      <alignment horizontal="center"/>
    </xf>
    <xf numFmtId="37" fontId="22" fillId="0" borderId="1" xfId="0" applyFont="1" applyFill="1" applyBorder="1" applyAlignment="1">
      <alignment vertical="center" wrapText="1"/>
    </xf>
    <xf numFmtId="37" fontId="22" fillId="0" borderId="1" xfId="0" applyFont="1" applyFill="1" applyBorder="1" applyAlignment="1">
      <alignment horizontal="center" vertical="center" wrapText="1"/>
    </xf>
    <xf numFmtId="165" fontId="22" fillId="0" borderId="1" xfId="25" applyNumberFormat="1" applyFont="1" applyFill="1" applyBorder="1" applyAlignment="1">
      <alignment vertical="center" wrapText="1"/>
    </xf>
    <xf numFmtId="165" fontId="22" fillId="0" borderId="1" xfId="25" applyNumberFormat="1" applyFont="1" applyFill="1" applyBorder="1" applyAlignment="1">
      <alignment horizontal="center" vertical="center" wrapText="1"/>
    </xf>
    <xf numFmtId="0" fontId="0" fillId="0" borderId="1" xfId="12" applyNumberFormat="1" applyFont="1" applyFill="1" applyBorder="1" applyAlignment="1" applyProtection="1">
      <alignment horizontal="center"/>
    </xf>
    <xf numFmtId="0" fontId="21" fillId="9" borderId="1" xfId="0" applyNumberFormat="1" applyFont="1" applyFill="1" applyBorder="1"/>
    <xf numFmtId="0" fontId="21" fillId="9" borderId="1" xfId="0" applyNumberFormat="1" applyFont="1" applyFill="1" applyBorder="1" applyAlignment="1">
      <alignment horizontal="center"/>
    </xf>
    <xf numFmtId="37" fontId="8" fillId="0" borderId="1" xfId="0" applyFont="1" applyBorder="1" applyAlignment="1">
      <alignment horizontal="center"/>
    </xf>
    <xf numFmtId="0" fontId="63" fillId="0" borderId="1" xfId="12" applyNumberFormat="1" applyFont="1" applyFill="1" applyBorder="1" applyAlignment="1" applyProtection="1">
      <alignment horizontal="center"/>
    </xf>
    <xf numFmtId="37" fontId="8" fillId="0" borderId="1" xfId="0" applyFont="1" applyBorder="1"/>
    <xf numFmtId="165" fontId="8" fillId="0" borderId="1" xfId="25" applyNumberFormat="1" applyFont="1" applyBorder="1"/>
    <xf numFmtId="37" fontId="8" fillId="0" borderId="1" xfId="0" applyFont="1" applyFill="1" applyBorder="1" applyAlignment="1">
      <alignment horizontal="center"/>
    </xf>
    <xf numFmtId="37" fontId="8" fillId="0" borderId="1" xfId="0" applyFont="1" applyFill="1" applyBorder="1"/>
    <xf numFmtId="165" fontId="8" fillId="0" borderId="1" xfId="25" applyNumberFormat="1" applyFont="1" applyFill="1" applyBorder="1"/>
    <xf numFmtId="165" fontId="8" fillId="0" borderId="1" xfId="25" applyNumberFormat="1" applyFont="1" applyFill="1" applyBorder="1" applyAlignment="1">
      <alignment horizontal="center"/>
    </xf>
    <xf numFmtId="37" fontId="64" fillId="9" borderId="1" xfId="0" applyFont="1" applyFill="1" applyBorder="1"/>
    <xf numFmtId="167" fontId="72" fillId="0" borderId="1" xfId="0" applyNumberFormat="1" applyFont="1" applyFill="1" applyBorder="1" applyAlignment="1">
      <alignment horizontal="center"/>
    </xf>
    <xf numFmtId="167" fontId="72" fillId="0" borderId="22" xfId="0" applyNumberFormat="1" applyFont="1" applyFill="1" applyBorder="1" applyAlignment="1">
      <alignment horizontal="center"/>
    </xf>
    <xf numFmtId="37" fontId="72" fillId="0" borderId="0" xfId="0" applyFont="1"/>
    <xf numFmtId="37" fontId="63" fillId="0" borderId="1" xfId="0" applyFont="1" applyFill="1" applyBorder="1" applyAlignment="1">
      <alignment horizontal="center"/>
    </xf>
    <xf numFmtId="37" fontId="63" fillId="0" borderId="1" xfId="0" applyFont="1" applyFill="1" applyBorder="1"/>
    <xf numFmtId="37" fontId="68" fillId="0" borderId="1" xfId="0" applyFont="1" applyFill="1" applyBorder="1"/>
    <xf numFmtId="37" fontId="64" fillId="9" borderId="1" xfId="0" applyFont="1" applyFill="1" applyBorder="1" applyAlignment="1">
      <alignment horizontal="center"/>
    </xf>
    <xf numFmtId="0" fontId="22" fillId="0" borderId="0" xfId="0" applyNumberFormat="1" applyFont="1" applyFill="1" applyBorder="1" applyAlignment="1">
      <alignment horizontal="center"/>
    </xf>
    <xf numFmtId="43" fontId="64" fillId="9" borderId="1" xfId="1" applyFont="1" applyFill="1" applyBorder="1"/>
    <xf numFmtId="166" fontId="64" fillId="9" borderId="1" xfId="1" applyNumberFormat="1" applyFont="1" applyFill="1" applyBorder="1"/>
    <xf numFmtId="165" fontId="8" fillId="0" borderId="36" xfId="25" applyNumberFormat="1" applyFont="1" applyFill="1" applyBorder="1"/>
    <xf numFmtId="0" fontId="22" fillId="0" borderId="34" xfId="87" applyNumberFormat="1" applyFont="1" applyFill="1" applyBorder="1" applyAlignment="1">
      <alignment horizontal="center"/>
    </xf>
    <xf numFmtId="44" fontId="22" fillId="0" borderId="34" xfId="21" applyFont="1" applyFill="1" applyBorder="1" applyAlignment="1">
      <alignment horizontal="center"/>
    </xf>
    <xf numFmtId="0" fontId="22" fillId="5" borderId="84" xfId="87" applyNumberFormat="1" applyFont="1" applyFill="1" applyBorder="1" applyAlignment="1">
      <alignment horizontal="center"/>
    </xf>
    <xf numFmtId="44" fontId="22" fillId="5" borderId="84" xfId="21" applyFont="1" applyFill="1" applyBorder="1" applyAlignment="1">
      <alignment horizontal="center"/>
    </xf>
    <xf numFmtId="0" fontId="8" fillId="0" borderId="53" xfId="114" applyFont="1" applyBorder="1" applyAlignment="1">
      <alignment horizontal="center"/>
    </xf>
    <xf numFmtId="0" fontId="14" fillId="0" borderId="0" xfId="114" applyFont="1" applyAlignment="1">
      <alignment horizontal="left"/>
    </xf>
    <xf numFmtId="15" fontId="8" fillId="0" borderId="4" xfId="114" applyNumberFormat="1" applyFont="1" applyBorder="1" applyAlignment="1">
      <alignment horizontal="center"/>
    </xf>
    <xf numFmtId="0" fontId="8" fillId="0" borderId="4" xfId="114" applyFont="1" applyBorder="1" applyAlignment="1">
      <alignment horizontal="center"/>
    </xf>
    <xf numFmtId="0" fontId="8" fillId="0" borderId="3" xfId="114" applyFont="1" applyBorder="1" applyAlignment="1">
      <alignment horizontal="left"/>
    </xf>
    <xf numFmtId="0" fontId="12" fillId="0" borderId="0" xfId="114" applyFont="1" applyAlignment="1">
      <alignment horizontal="center"/>
    </xf>
    <xf numFmtId="0" fontId="13" fillId="0" borderId="0" xfId="114" applyFont="1" applyAlignment="1">
      <alignment horizontal="center"/>
    </xf>
    <xf numFmtId="0" fontId="17" fillId="0" borderId="0" xfId="115" applyFont="1" applyAlignment="1">
      <alignment horizontal="left" vertical="top" wrapText="1"/>
    </xf>
    <xf numFmtId="0" fontId="17" fillId="0" borderId="0" xfId="115" applyFont="1" applyBorder="1" applyAlignment="1">
      <alignment horizontal="left" vertical="top" wrapText="1"/>
    </xf>
    <xf numFmtId="0" fontId="15" fillId="0" borderId="0" xfId="115" applyFont="1" applyAlignment="1">
      <alignment horizontal="center"/>
    </xf>
    <xf numFmtId="0" fontId="20" fillId="0" borderId="0" xfId="115" applyFont="1" applyAlignment="1">
      <alignment horizontal="left" vertical="top" wrapText="1"/>
    </xf>
    <xf numFmtId="0" fontId="18" fillId="0" borderId="0" xfId="115" applyFont="1" applyAlignment="1">
      <alignment horizontal="left"/>
    </xf>
    <xf numFmtId="0" fontId="17" fillId="0" borderId="0" xfId="115" applyFont="1" applyAlignment="1">
      <alignment horizontal="left" wrapText="1"/>
    </xf>
    <xf numFmtId="0" fontId="18" fillId="0" borderId="14" xfId="103" applyFont="1" applyBorder="1" applyAlignment="1">
      <alignment vertical="justify" wrapText="1"/>
    </xf>
    <xf numFmtId="0" fontId="17" fillId="0" borderId="5" xfId="103" applyFont="1" applyBorder="1"/>
    <xf numFmtId="0" fontId="17" fillId="0" borderId="15" xfId="103" applyFont="1" applyBorder="1"/>
    <xf numFmtId="37" fontId="17" fillId="0" borderId="5" xfId="0" applyFont="1" applyBorder="1" applyAlignment="1"/>
    <xf numFmtId="37" fontId="17" fillId="0" borderId="15" xfId="0" applyFont="1" applyBorder="1" applyAlignment="1"/>
    <xf numFmtId="0" fontId="14" fillId="0" borderId="0" xfId="103" applyFont="1" applyBorder="1" applyAlignment="1">
      <alignment horizontal="left" wrapText="1"/>
    </xf>
    <xf numFmtId="0" fontId="16" fillId="0" borderId="0" xfId="103" applyFont="1" applyBorder="1" applyAlignment="1">
      <alignment horizontal="left" wrapText="1"/>
    </xf>
    <xf numFmtId="0" fontId="16" fillId="0" borderId="0" xfId="103" applyFont="1" applyBorder="1" applyAlignment="1">
      <alignment horizontal="center" wrapText="1"/>
    </xf>
    <xf numFmtId="0" fontId="16" fillId="0" borderId="0" xfId="103" applyFont="1" applyBorder="1" applyAlignment="1">
      <alignment horizontal="center"/>
    </xf>
    <xf numFmtId="0" fontId="18" fillId="0" borderId="0" xfId="103" applyFont="1" applyAlignment="1">
      <alignment horizontal="center"/>
    </xf>
    <xf numFmtId="0" fontId="18" fillId="0" borderId="14" xfId="103" applyFont="1" applyBorder="1" applyAlignment="1">
      <alignment horizontal="center" vertical="center" wrapText="1"/>
    </xf>
    <xf numFmtId="0" fontId="17" fillId="0" borderId="5" xfId="103" applyFont="1" applyBorder="1" applyAlignment="1">
      <alignment horizontal="center" vertical="center" wrapText="1"/>
    </xf>
    <xf numFmtId="0" fontId="17" fillId="0" borderId="15" xfId="103" applyFont="1" applyBorder="1" applyAlignment="1">
      <alignment horizontal="center" vertical="center" wrapText="1"/>
    </xf>
    <xf numFmtId="0" fontId="18" fillId="0" borderId="5" xfId="103" applyFont="1" applyBorder="1" applyAlignment="1">
      <alignment horizontal="center" vertical="center" wrapText="1"/>
    </xf>
    <xf numFmtId="0" fontId="18" fillId="0" borderId="15" xfId="103" applyFont="1" applyBorder="1" applyAlignment="1">
      <alignment horizontal="center" vertical="center" wrapText="1"/>
    </xf>
    <xf numFmtId="0" fontId="18" fillId="0" borderId="38" xfId="103" applyFont="1" applyBorder="1" applyAlignment="1">
      <alignment horizontal="left"/>
    </xf>
    <xf numFmtId="0" fontId="18" fillId="0" borderId="53" xfId="103" applyFont="1" applyBorder="1" applyAlignment="1">
      <alignment horizontal="left"/>
    </xf>
    <xf numFmtId="0" fontId="18" fillId="0" borderId="43" xfId="103" applyFont="1" applyBorder="1" applyAlignment="1">
      <alignment horizontal="left"/>
    </xf>
    <xf numFmtId="0" fontId="18" fillId="0" borderId="38" xfId="103" applyFont="1" applyBorder="1" applyAlignment="1">
      <alignment vertical="justify" wrapText="1"/>
    </xf>
    <xf numFmtId="0" fontId="17" fillId="0" borderId="53" xfId="103" applyFont="1" applyBorder="1"/>
    <xf numFmtId="0" fontId="18" fillId="0" borderId="4" xfId="103" applyFont="1" applyBorder="1" applyAlignment="1"/>
    <xf numFmtId="0" fontId="18" fillId="0" borderId="13" xfId="103" applyFont="1" applyBorder="1" applyAlignment="1"/>
    <xf numFmtId="0" fontId="18" fillId="0" borderId="38" xfId="103" applyFont="1" applyBorder="1" applyAlignment="1"/>
    <xf numFmtId="0" fontId="18" fillId="0" borderId="53" xfId="103" applyFont="1" applyBorder="1" applyAlignment="1"/>
    <xf numFmtId="0" fontId="18" fillId="0" borderId="43" xfId="103" applyFont="1" applyBorder="1" applyAlignment="1"/>
    <xf numFmtId="0" fontId="18" fillId="0" borderId="12" xfId="103" applyFont="1" applyBorder="1" applyAlignment="1">
      <alignment vertical="justify" wrapText="1"/>
    </xf>
    <xf numFmtId="0" fontId="17" fillId="0" borderId="4" xfId="103" applyFont="1" applyBorder="1" applyAlignment="1">
      <alignment vertical="justify" wrapText="1"/>
    </xf>
    <xf numFmtId="0" fontId="17" fillId="0" borderId="13" xfId="103" applyFont="1" applyBorder="1" applyAlignment="1">
      <alignment vertical="justify" wrapText="1"/>
    </xf>
    <xf numFmtId="0" fontId="18" fillId="0" borderId="53" xfId="103" applyFont="1" applyBorder="1" applyAlignment="1">
      <alignment vertical="justify" wrapText="1"/>
    </xf>
    <xf numFmtId="0" fontId="18" fillId="0" borderId="43" xfId="103" applyFont="1" applyBorder="1" applyAlignment="1">
      <alignment vertical="justify" wrapText="1"/>
    </xf>
    <xf numFmtId="0" fontId="18" fillId="0" borderId="0" xfId="103" applyFont="1" applyBorder="1" applyAlignment="1">
      <alignment horizontal="left" vertical="distributed" wrapText="1"/>
    </xf>
    <xf numFmtId="37" fontId="17" fillId="0" borderId="0" xfId="0" applyFont="1" applyBorder="1" applyAlignment="1">
      <alignment horizontal="left" vertical="distributed" wrapText="1"/>
    </xf>
    <xf numFmtId="37" fontId="17" fillId="0" borderId="11" xfId="0" applyFont="1" applyBorder="1" applyAlignment="1">
      <alignment horizontal="left" vertical="distributed" wrapText="1"/>
    </xf>
    <xf numFmtId="0" fontId="18" fillId="0" borderId="14" xfId="103" applyFont="1" applyBorder="1" applyAlignment="1">
      <alignment horizontal="center" vertical="center"/>
    </xf>
    <xf numFmtId="0" fontId="17" fillId="0" borderId="5" xfId="103" applyFont="1" applyBorder="1" applyAlignment="1">
      <alignment horizontal="center" vertical="center"/>
    </xf>
    <xf numFmtId="0" fontId="17" fillId="0" borderId="15" xfId="103" applyFont="1" applyBorder="1" applyAlignment="1">
      <alignment horizontal="center" vertical="center"/>
    </xf>
    <xf numFmtId="0" fontId="18" fillId="0" borderId="0" xfId="103" applyFont="1" applyBorder="1" applyAlignment="1">
      <alignment vertical="center" wrapText="1"/>
    </xf>
    <xf numFmtId="0" fontId="18" fillId="0" borderId="11" xfId="103" applyFont="1" applyBorder="1" applyAlignment="1">
      <alignment vertical="center" wrapText="1"/>
    </xf>
    <xf numFmtId="37" fontId="64" fillId="0" borderId="5" xfId="0" applyFont="1" applyBorder="1" applyAlignment="1">
      <alignment horizontal="center"/>
    </xf>
    <xf numFmtId="37" fontId="64" fillId="0" borderId="15" xfId="0" applyFont="1" applyBorder="1" applyAlignment="1">
      <alignment horizontal="center"/>
    </xf>
    <xf numFmtId="37" fontId="60" fillId="8" borderId="81" xfId="60" applyNumberFormat="1" applyFont="1" applyFill="1" applyBorder="1" applyAlignment="1" applyProtection="1">
      <alignment horizontal="center" vertical="center"/>
    </xf>
    <xf numFmtId="37" fontId="60" fillId="8" borderId="82" xfId="60" applyNumberFormat="1" applyFont="1" applyFill="1" applyBorder="1" applyAlignment="1" applyProtection="1">
      <alignment horizontal="center" vertical="center"/>
    </xf>
    <xf numFmtId="37" fontId="60" fillId="7" borderId="79" xfId="60" applyNumberFormat="1" applyFont="1" applyFill="1" applyBorder="1" applyAlignment="1" applyProtection="1">
      <alignment horizontal="center"/>
    </xf>
    <xf numFmtId="37" fontId="60" fillId="7" borderId="83" xfId="60" applyNumberFormat="1" applyFont="1" applyFill="1" applyBorder="1" applyAlignment="1" applyProtection="1">
      <alignment horizontal="center"/>
    </xf>
    <xf numFmtId="37" fontId="60" fillId="7" borderId="66" xfId="60" applyNumberFormat="1" applyFont="1" applyFill="1" applyBorder="1" applyAlignment="1" applyProtection="1">
      <alignment horizontal="center"/>
    </xf>
    <xf numFmtId="37" fontId="44" fillId="10" borderId="8" xfId="60" applyNumberFormat="1" applyFont="1" applyFill="1" applyBorder="1" applyAlignment="1" applyProtection="1">
      <alignment horizontal="center" vertical="center"/>
    </xf>
    <xf numFmtId="37" fontId="44" fillId="10" borderId="54" xfId="60" applyNumberFormat="1" applyFont="1" applyFill="1" applyBorder="1" applyAlignment="1" applyProtection="1">
      <alignment horizontal="center" vertical="center"/>
    </xf>
    <xf numFmtId="37" fontId="44" fillId="6" borderId="50" xfId="60" applyNumberFormat="1" applyFont="1" applyFill="1" applyBorder="1" applyAlignment="1" applyProtection="1">
      <alignment horizontal="center"/>
    </xf>
    <xf numFmtId="37" fontId="44" fillId="6" borderId="55" xfId="60" applyNumberFormat="1" applyFont="1" applyFill="1" applyBorder="1" applyAlignment="1" applyProtection="1">
      <alignment horizontal="center"/>
    </xf>
    <xf numFmtId="37" fontId="44" fillId="6" borderId="26" xfId="60" applyNumberFormat="1" applyFont="1" applyFill="1" applyBorder="1" applyAlignment="1" applyProtection="1">
      <alignment horizontal="center"/>
    </xf>
    <xf numFmtId="0" fontId="34" fillId="0" borderId="0" xfId="68" applyFont="1" applyAlignment="1">
      <alignment horizontal="right"/>
    </xf>
    <xf numFmtId="37" fontId="36" fillId="0" borderId="21" xfId="68" applyNumberFormat="1" applyFont="1" applyBorder="1" applyAlignment="1" applyProtection="1">
      <alignment horizontal="center" wrapText="1"/>
    </xf>
    <xf numFmtId="0" fontId="35" fillId="0" borderId="23" xfId="68" applyFont="1" applyBorder="1" applyAlignment="1">
      <alignment horizontal="center" wrapText="1"/>
    </xf>
    <xf numFmtId="0" fontId="35" fillId="0" borderId="19" xfId="68" applyFont="1" applyBorder="1" applyAlignment="1">
      <alignment horizontal="center" wrapText="1"/>
    </xf>
    <xf numFmtId="37" fontId="37" fillId="0" borderId="21" xfId="68" applyNumberFormat="1" applyFont="1" applyBorder="1" applyAlignment="1" applyProtection="1">
      <alignment horizontal="left" wrapText="1"/>
    </xf>
    <xf numFmtId="37" fontId="33" fillId="0" borderId="23" xfId="0" applyFont="1" applyBorder="1" applyAlignment="1">
      <alignment horizontal="left" wrapText="1"/>
    </xf>
    <xf numFmtId="37" fontId="33" fillId="0" borderId="19" xfId="0" applyFont="1" applyBorder="1" applyAlignment="1">
      <alignment horizontal="left" wrapText="1"/>
    </xf>
    <xf numFmtId="37" fontId="37" fillId="0" borderId="21" xfId="68" applyNumberFormat="1" applyFont="1" applyBorder="1" applyAlignment="1" applyProtection="1">
      <alignment horizontal="left"/>
    </xf>
    <xf numFmtId="37" fontId="37" fillId="0" borderId="23" xfId="68" applyNumberFormat="1" applyFont="1" applyBorder="1" applyAlignment="1" applyProtection="1">
      <alignment horizontal="left"/>
    </xf>
    <xf numFmtId="37" fontId="37" fillId="0" borderId="19" xfId="68" applyNumberFormat="1" applyFont="1" applyBorder="1" applyAlignment="1" applyProtection="1">
      <alignment horizontal="left"/>
    </xf>
    <xf numFmtId="37" fontId="33" fillId="0" borderId="23" xfId="0" applyFont="1" applyBorder="1" applyAlignment="1">
      <alignment horizontal="left"/>
    </xf>
    <xf numFmtId="37" fontId="33" fillId="0" borderId="19" xfId="0" applyFont="1" applyBorder="1" applyAlignment="1">
      <alignment horizontal="left"/>
    </xf>
    <xf numFmtId="37" fontId="44" fillId="0" borderId="21" xfId="68" applyNumberFormat="1" applyFont="1" applyBorder="1" applyAlignment="1" applyProtection="1">
      <alignment horizontal="center" wrapText="1"/>
    </xf>
    <xf numFmtId="37" fontId="44" fillId="0" borderId="23" xfId="68" applyNumberFormat="1" applyFont="1" applyBorder="1" applyAlignment="1" applyProtection="1">
      <alignment horizontal="center" wrapText="1"/>
    </xf>
    <xf numFmtId="37" fontId="44" fillId="0" borderId="19" xfId="68" applyNumberFormat="1" applyFont="1" applyBorder="1" applyAlignment="1" applyProtection="1">
      <alignment horizontal="center" wrapText="1"/>
    </xf>
    <xf numFmtId="37" fontId="37" fillId="0" borderId="21" xfId="68" applyNumberFormat="1" applyFont="1" applyBorder="1" applyAlignment="1" applyProtection="1">
      <alignment horizontal="center"/>
    </xf>
    <xf numFmtId="37" fontId="37" fillId="0" borderId="23" xfId="68" applyNumberFormat="1" applyFont="1" applyBorder="1" applyAlignment="1" applyProtection="1">
      <alignment horizontal="center"/>
    </xf>
    <xf numFmtId="37" fontId="37" fillId="0" borderId="19" xfId="68" applyNumberFormat="1" applyFont="1" applyBorder="1" applyAlignment="1" applyProtection="1">
      <alignment horizontal="center"/>
    </xf>
    <xf numFmtId="0" fontId="40" fillId="0" borderId="23" xfId="68" applyFont="1" applyBorder="1" applyAlignment="1">
      <alignment horizontal="center" wrapText="1"/>
    </xf>
    <xf numFmtId="0" fontId="40" fillId="0" borderId="19" xfId="68" applyFont="1" applyBorder="1" applyAlignment="1">
      <alignment horizontal="center" wrapText="1"/>
    </xf>
  </cellXfs>
  <cellStyles count="132">
    <cellStyle name="Comma" xfId="1" builtinId="3"/>
    <cellStyle name="Comma 10" xfId="2"/>
    <cellStyle name="Comma 2" xfId="3"/>
    <cellStyle name="Comma 2 10" xfId="4"/>
    <cellStyle name="Comma 2 2" xfId="5"/>
    <cellStyle name="Comma 2 2 2" xfId="6"/>
    <cellStyle name="Comma 2 2 2 2" xfId="7"/>
    <cellStyle name="Comma 2 2_Fy 13 budget Updated as of 11 30" xfId="8"/>
    <cellStyle name="Comma 2 3" xfId="9"/>
    <cellStyle name="Comma 2_Fy 13 budget Updated as of 11 30" xfId="10"/>
    <cellStyle name="Comma 3" xfId="11"/>
    <cellStyle name="Comma 4" xfId="12"/>
    <cellStyle name="Comma 4 2" xfId="13"/>
    <cellStyle name="Comma 4_Fy 13 budget Updated as of 11 30" xfId="14"/>
    <cellStyle name="Comma 5" xfId="15"/>
    <cellStyle name="Comma 6" xfId="16"/>
    <cellStyle name="Comma 7" xfId="17"/>
    <cellStyle name="Comma 8" xfId="18"/>
    <cellStyle name="Comma 9" xfId="19"/>
    <cellStyle name="Comma0_07StateAdmin&amp;LEATechAssistance" xfId="20"/>
    <cellStyle name="Currency" xfId="21" builtinId="4"/>
    <cellStyle name="Currency 10" xfId="22"/>
    <cellStyle name="Currency 11" xfId="23"/>
    <cellStyle name="Currency 2" xfId="24"/>
    <cellStyle name="Currency 2 2" xfId="25"/>
    <cellStyle name="Currency 2 2 2" xfId="26"/>
    <cellStyle name="Currency 2 2 3" xfId="27"/>
    <cellStyle name="Currency 2 2 5" xfId="28"/>
    <cellStyle name="Currency 2 2_Fy 13 budget Updated as of 11 30" xfId="29"/>
    <cellStyle name="Currency 2 3" xfId="30"/>
    <cellStyle name="Currency 2 3 2" xfId="31"/>
    <cellStyle name="Currency 2 3 3" xfId="32"/>
    <cellStyle name="Currency 2 3_Fy 13 budget Updated as of 11 30" xfId="33"/>
    <cellStyle name="Currency 2 4" xfId="34"/>
    <cellStyle name="Currency 2 4 2" xfId="35"/>
    <cellStyle name="Currency 2 5" xfId="36"/>
    <cellStyle name="Currency 2 6" xfId="37"/>
    <cellStyle name="Currency 2 7" xfId="38"/>
    <cellStyle name="Currency 2 8" xfId="39"/>
    <cellStyle name="Currency 2_Fy 13 budget Updated as of 11 30" xfId="40"/>
    <cellStyle name="Currency 3" xfId="41"/>
    <cellStyle name="Currency 3 2" xfId="42"/>
    <cellStyle name="Currency 3 2 2" xfId="43"/>
    <cellStyle name="Currency 3_Fy 13 budget Updated as of 11 30" xfId="44"/>
    <cellStyle name="Currency 4" xfId="45"/>
    <cellStyle name="Currency 4 2" xfId="46"/>
    <cellStyle name="Currency 4 3" xfId="47"/>
    <cellStyle name="Currency 4_3012 FY2013 L.B. Johnson" xfId="48"/>
    <cellStyle name="Currency 5" xfId="49"/>
    <cellStyle name="Currency 6" xfId="50"/>
    <cellStyle name="Currency 7" xfId="51"/>
    <cellStyle name="Currency 8" xfId="52"/>
    <cellStyle name="Currency 9" xfId="53"/>
    <cellStyle name="Grey" xfId="54"/>
    <cellStyle name="Hyperlink 2" xfId="55"/>
    <cellStyle name="Hyperlink 3" xfId="56"/>
    <cellStyle name="Input [yellow]" xfId="57"/>
    <cellStyle name="no dec" xfId="58"/>
    <cellStyle name="Normal" xfId="0" builtinId="0"/>
    <cellStyle name="Normal - Style1" xfId="59"/>
    <cellStyle name="Normal 10" xfId="60"/>
    <cellStyle name="Normal 10 10" xfId="61"/>
    <cellStyle name="Normal 10 2" xfId="62"/>
    <cellStyle name="Normal 10_2013 Schedule B-F BBMR96A ELEM. 11.29.11" xfId="63"/>
    <cellStyle name="Normal 11" xfId="64"/>
    <cellStyle name="Normal 12" xfId="65"/>
    <cellStyle name="Normal 13" xfId="66"/>
    <cellStyle name="Normal 2" xfId="67"/>
    <cellStyle name="Normal 2 2" xfId="68"/>
    <cellStyle name="Normal 2 2 2" xfId="69"/>
    <cellStyle name="Normal 2 2 3" xfId="70"/>
    <cellStyle name="Normal 2 2_2013 Schedule B-F BBMR96A ELEM." xfId="71"/>
    <cellStyle name="Normal 2 3" xfId="72"/>
    <cellStyle name="Normal 2 3 2" xfId="73"/>
    <cellStyle name="Normal 2 3_3014 MULES FY2013 Budget" xfId="74"/>
    <cellStyle name="Normal 2 4" xfId="75"/>
    <cellStyle name="Normal 2 4 2" xfId="76"/>
    <cellStyle name="Normal 2 4 3" xfId="77"/>
    <cellStyle name="Normal 2 4_2013 Schedule B-F BBMR96A ELEM." xfId="78"/>
    <cellStyle name="Normal 2 5" xfId="79"/>
    <cellStyle name="Normal 2 5 2" xfId="80"/>
    <cellStyle name="Normal 2 5_2013 Schedule B-F BBMR96A ELEM." xfId="81"/>
    <cellStyle name="Normal 2 6" xfId="82"/>
    <cellStyle name="Normal 2 7" xfId="83"/>
    <cellStyle name="Normal 2 8" xfId="84"/>
    <cellStyle name="Normal 2 9" xfId="85"/>
    <cellStyle name="Normal 2_2010 to 2012 Cost per Student 2011-0125" xfId="86"/>
    <cellStyle name="Normal 3" xfId="87"/>
    <cellStyle name="Normal 3 2" xfId="88"/>
    <cellStyle name="Normal 3 2 2" xfId="89"/>
    <cellStyle name="Normal 3 2 3" xfId="90"/>
    <cellStyle name="Normal 3 2_3001 FY2013 Agana Heights elementary" xfId="91"/>
    <cellStyle name="Normal 3 3" xfId="92"/>
    <cellStyle name="Normal 3 3 2" xfId="93"/>
    <cellStyle name="Normal 3 3_3004 FY2013 C.L.Taitano" xfId="94"/>
    <cellStyle name="Normal 3 4" xfId="95"/>
    <cellStyle name="Normal 3 5" xfId="96"/>
    <cellStyle name="Normal 3 6" xfId="97"/>
    <cellStyle name="Normal 3_ BBMR96A " xfId="98"/>
    <cellStyle name="Normal 4" xfId="99"/>
    <cellStyle name="Normal 4 2" xfId="100"/>
    <cellStyle name="Normal 4 3" xfId="101"/>
    <cellStyle name="Normal 4_Fy 13 budget Updated as of 11 30" xfId="102"/>
    <cellStyle name="Normal 5" xfId="103"/>
    <cellStyle name="Normal 5 2" xfId="104"/>
    <cellStyle name="Normal 5 3" xfId="105"/>
    <cellStyle name="Normal 5_2013 Schedule B-F BBMR96A ELEM. 11.29.11" xfId="106"/>
    <cellStyle name="Normal 5_3029 Adacao FY2013 Budget(2)(1)" xfId="107"/>
    <cellStyle name="Normal 6" xfId="108"/>
    <cellStyle name="Normal 7" xfId="109"/>
    <cellStyle name="Normal 8" xfId="110"/>
    <cellStyle name="Normal 8 2" xfId="111"/>
    <cellStyle name="Normal 8_2011 Adequate Ed. Act 14 points 10.12.10 printing" xfId="112"/>
    <cellStyle name="Normal 9" xfId="113"/>
    <cellStyle name="Normal_FY 2011 Agency Budget Certification BBMR ABC FORM (Agency Narrative)" xfId="114"/>
    <cellStyle name="Normal_SHS FY10 01-02-09" xfId="115"/>
    <cellStyle name="Note 2" xfId="116"/>
    <cellStyle name="Note 3" xfId="117"/>
    <cellStyle name="Note 4" xfId="118"/>
    <cellStyle name="Note 5" xfId="119"/>
    <cellStyle name="Note 6" xfId="120"/>
    <cellStyle name="Percent [2]" xfId="121"/>
    <cellStyle name="Percent 2" xfId="122"/>
    <cellStyle name="Percent 2 2" xfId="123"/>
    <cellStyle name="Percent 2 2 2" xfId="124"/>
    <cellStyle name="Percent 2 3" xfId="125"/>
    <cellStyle name="Percent 2 4" xfId="126"/>
    <cellStyle name="Percent 2_Fy 13 budget Updated as of 11 30" xfId="127"/>
    <cellStyle name="Percent 3" xfId="128"/>
    <cellStyle name="Percent 4" xfId="129"/>
    <cellStyle name="Percent 5" xfId="130"/>
    <cellStyle name="Style 1" xfId="1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180975</xdr:rowOff>
    </xdr:from>
    <xdr:to>
      <xdr:col>9</xdr:col>
      <xdr:colOff>238125</xdr:colOff>
      <xdr:row>51</xdr:row>
      <xdr:rowOff>66675</xdr:rowOff>
    </xdr:to>
    <xdr:grpSp>
      <xdr:nvGrpSpPr>
        <xdr:cNvPr id="28618" name="Group 1"/>
        <xdr:cNvGrpSpPr>
          <a:grpSpLocks/>
        </xdr:cNvGrpSpPr>
      </xdr:nvGrpSpPr>
      <xdr:grpSpPr bwMode="auto">
        <a:xfrm>
          <a:off x="0" y="752475"/>
          <a:ext cx="7096125" cy="9029700"/>
          <a:chOff x="485" y="421"/>
          <a:chExt cx="11172" cy="14250"/>
        </a:xfrm>
      </xdr:grpSpPr>
      <xdr:sp macro="" textlink="">
        <xdr:nvSpPr>
          <xdr:cNvPr id="3" name="AutoShape 2"/>
          <xdr:cNvSpPr>
            <a:spLocks noChangeArrowheads="1"/>
          </xdr:cNvSpPr>
        </xdr:nvSpPr>
        <xdr:spPr bwMode="auto">
          <a:xfrm>
            <a:off x="4309" y="4675"/>
            <a:ext cx="3659" cy="571"/>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lnSpc>
                <a:spcPts val="1300"/>
              </a:lnSpc>
              <a:defRPr sz="1000"/>
            </a:pPr>
            <a:r>
              <a:rPr lang="en-US" sz="1200" b="1" i="0" u="none" strike="noStrike" baseline="0">
                <a:solidFill>
                  <a:srgbClr val="000000"/>
                </a:solidFill>
                <a:latin typeface="Times New Roman"/>
                <a:cs typeface="Times New Roman"/>
              </a:rPr>
              <a:t>Elementary School Principal</a:t>
            </a:r>
            <a:endParaRPr lang="en-US" sz="1200" b="0" i="0" u="none" strike="noStrike" baseline="0">
              <a:solidFill>
                <a:srgbClr val="000000"/>
              </a:solidFill>
              <a:latin typeface="Times New Roman"/>
              <a:cs typeface="Times New Roman"/>
            </a:endParaRPr>
          </a:p>
          <a:p>
            <a:pPr algn="ctr" rtl="0">
              <a:lnSpc>
                <a:spcPts val="1200"/>
              </a:lnSpc>
              <a:defRPr sz="1000"/>
            </a:pPr>
            <a:endParaRPr lang="en-US" sz="1200" b="0" i="0" u="none" strike="noStrike" baseline="0">
              <a:solidFill>
                <a:srgbClr val="000000"/>
              </a:solidFill>
              <a:latin typeface="Times New Roman"/>
              <a:cs typeface="Times New Roman"/>
            </a:endParaRPr>
          </a:p>
        </xdr:txBody>
      </xdr:sp>
      <xdr:sp macro="" textlink="">
        <xdr:nvSpPr>
          <xdr:cNvPr id="4" name="AutoShape 3"/>
          <xdr:cNvSpPr>
            <a:spLocks noChangeArrowheads="1"/>
          </xdr:cNvSpPr>
        </xdr:nvSpPr>
        <xdr:spPr bwMode="auto">
          <a:xfrm>
            <a:off x="4444" y="7110"/>
            <a:ext cx="3269" cy="571"/>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lnSpc>
                <a:spcPts val="1300"/>
              </a:lnSpc>
              <a:defRPr sz="1000"/>
            </a:pPr>
            <a:r>
              <a:rPr lang="en-US" sz="1200" b="1" i="0" u="none" strike="noStrike" baseline="0">
                <a:solidFill>
                  <a:srgbClr val="000000"/>
                </a:solidFill>
                <a:latin typeface="Times New Roman"/>
                <a:cs typeface="Times New Roman"/>
              </a:rPr>
              <a:t>Assistant School Principal</a:t>
            </a:r>
            <a:endParaRPr lang="en-US" sz="1200" b="0" i="0" u="none" strike="noStrike" baseline="0">
              <a:solidFill>
                <a:srgbClr val="000000"/>
              </a:solidFill>
              <a:latin typeface="Times New Roman"/>
              <a:cs typeface="Times New Roman"/>
            </a:endParaRPr>
          </a:p>
          <a:p>
            <a:pPr algn="ctr" rtl="0">
              <a:lnSpc>
                <a:spcPts val="1200"/>
              </a:lnSpc>
              <a:defRPr sz="1000"/>
            </a:pPr>
            <a:endParaRPr lang="en-US" sz="1200" b="0" i="0" u="none" strike="noStrike" baseline="0">
              <a:solidFill>
                <a:srgbClr val="000000"/>
              </a:solidFill>
              <a:latin typeface="Times New Roman"/>
              <a:cs typeface="Times New Roman"/>
            </a:endParaRPr>
          </a:p>
        </xdr:txBody>
      </xdr:sp>
      <xdr:sp macro="" textlink="">
        <xdr:nvSpPr>
          <xdr:cNvPr id="5" name="AutoShape 4"/>
          <xdr:cNvSpPr>
            <a:spLocks noChangeArrowheads="1"/>
          </xdr:cNvSpPr>
        </xdr:nvSpPr>
        <xdr:spPr bwMode="auto">
          <a:xfrm>
            <a:off x="485" y="8343"/>
            <a:ext cx="3824" cy="6208"/>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SUPPORT STAFF</a:t>
            </a:r>
            <a:endParaRPr lang="en-US" sz="11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Administrative Assistant</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Computer Operator Clerk</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Secretary/Clerical Staff</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Library Technician</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School Aides</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Building/Grounds Custodians</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Teacher’s Assistant</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Substitute Teacher</a:t>
            </a: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cxnSp macro="">
        <xdr:nvCxnSpPr>
          <xdr:cNvPr id="28622" name="AutoShape 5"/>
          <xdr:cNvCxnSpPr>
            <a:cxnSpLocks noChangeShapeType="1"/>
          </xdr:cNvCxnSpPr>
        </xdr:nvCxnSpPr>
        <xdr:spPr bwMode="auto">
          <a:xfrm rot="5400000">
            <a:off x="4254" y="9577"/>
            <a:ext cx="3804" cy="2"/>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28623" name="AutoShape 6"/>
          <xdr:cNvCxnSpPr>
            <a:cxnSpLocks noChangeShapeType="1"/>
          </xdr:cNvCxnSpPr>
        </xdr:nvCxnSpPr>
        <xdr:spPr bwMode="auto">
          <a:xfrm rot="5400000">
            <a:off x="5225" y="6174"/>
            <a:ext cx="1862" cy="1"/>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8" name="AutoShape 7"/>
          <xdr:cNvSpPr>
            <a:spLocks noChangeArrowheads="1"/>
          </xdr:cNvSpPr>
        </xdr:nvSpPr>
        <xdr:spPr bwMode="auto">
          <a:xfrm>
            <a:off x="7668" y="8147"/>
            <a:ext cx="3914" cy="6524"/>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INSTRUCTIONAL STAFF</a:t>
            </a:r>
            <a:endParaRPr lang="en-US" sz="11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Regular Classroom Teachers, K-5</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Reform Program Facilitator</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Resource Room Teachers</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Gifted and Talented Education Teacher</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Pre-School GATE Teacher</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Chamorro Teacher</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Health Counselor</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Guidance Counselor</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Librarian</a:t>
            </a: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ESL Coordinator/ Teacher</a:t>
            </a: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sp macro="" textlink="">
        <xdr:nvSpPr>
          <xdr:cNvPr id="9" name="AutoShape 8"/>
          <xdr:cNvSpPr>
            <a:spLocks noChangeArrowheads="1"/>
          </xdr:cNvSpPr>
        </xdr:nvSpPr>
        <xdr:spPr bwMode="auto">
          <a:xfrm>
            <a:off x="590" y="3127"/>
            <a:ext cx="2969" cy="1233"/>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CUSTODIAL</a:t>
            </a:r>
            <a:endParaRPr lang="en-US" sz="11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Partially/Fully Outsourced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sp macro="" textlink="">
        <xdr:nvSpPr>
          <xdr:cNvPr id="10" name="AutoShape 9"/>
          <xdr:cNvSpPr>
            <a:spLocks noChangeArrowheads="1"/>
          </xdr:cNvSpPr>
        </xdr:nvSpPr>
        <xdr:spPr bwMode="auto">
          <a:xfrm>
            <a:off x="650" y="5081"/>
            <a:ext cx="2984" cy="1473"/>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GROUNDS </a:t>
            </a: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Times New Roman"/>
                <a:cs typeface="Times New Roman"/>
              </a:rPr>
              <a:t>MAINTENANCE</a:t>
            </a:r>
            <a:endParaRPr lang="en-US" sz="12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Outsourced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sp macro="" textlink="">
        <xdr:nvSpPr>
          <xdr:cNvPr id="11" name="AutoShape 10"/>
          <xdr:cNvSpPr>
            <a:spLocks noChangeArrowheads="1"/>
          </xdr:cNvSpPr>
        </xdr:nvSpPr>
        <xdr:spPr bwMode="auto">
          <a:xfrm>
            <a:off x="8673" y="3127"/>
            <a:ext cx="2984" cy="1112"/>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CAFETERIA</a:t>
            </a:r>
            <a:endParaRPr lang="en-US" sz="11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Outsourced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sp macro="" textlink="">
        <xdr:nvSpPr>
          <xdr:cNvPr id="12" name="AutoShape 11"/>
          <xdr:cNvSpPr>
            <a:spLocks noChangeArrowheads="1"/>
          </xdr:cNvSpPr>
        </xdr:nvSpPr>
        <xdr:spPr bwMode="auto">
          <a:xfrm>
            <a:off x="8673" y="5006"/>
            <a:ext cx="2984" cy="1473"/>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BUILDING </a:t>
            </a:r>
          </a:p>
          <a:p>
            <a:pPr algn="ctr" rtl="0">
              <a:defRPr sz="1000"/>
            </a:pPr>
            <a:r>
              <a:rPr lang="en-US" sz="1100" b="1" i="0" u="none" strike="noStrike" baseline="0">
                <a:solidFill>
                  <a:srgbClr val="000000"/>
                </a:solidFill>
                <a:latin typeface="Times New Roman"/>
                <a:cs typeface="Times New Roman"/>
              </a:rPr>
              <a:t>MAINTENANCE</a:t>
            </a:r>
            <a:endParaRPr lang="en-US" sz="11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Outsourced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cxnSp macro="">
        <xdr:nvCxnSpPr>
          <xdr:cNvPr id="28629" name="AutoShape 12"/>
          <xdr:cNvCxnSpPr>
            <a:cxnSpLocks noChangeShapeType="1"/>
          </xdr:cNvCxnSpPr>
        </xdr:nvCxnSpPr>
        <xdr:spPr bwMode="auto">
          <a:xfrm flipH="1">
            <a:off x="3628" y="5000"/>
            <a:ext cx="706" cy="82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8630" name="AutoShape 13"/>
          <xdr:cNvCxnSpPr>
            <a:cxnSpLocks noChangeShapeType="1"/>
          </xdr:cNvCxnSpPr>
        </xdr:nvCxnSpPr>
        <xdr:spPr bwMode="auto">
          <a:xfrm>
            <a:off x="3560" y="3737"/>
            <a:ext cx="774" cy="1263"/>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8631" name="AutoShape 14"/>
          <xdr:cNvCxnSpPr>
            <a:cxnSpLocks noChangeShapeType="1"/>
          </xdr:cNvCxnSpPr>
        </xdr:nvCxnSpPr>
        <xdr:spPr bwMode="auto">
          <a:xfrm flipV="1">
            <a:off x="7972" y="3737"/>
            <a:ext cx="708" cy="118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8632" name="AutoShape 15"/>
          <xdr:cNvCxnSpPr>
            <a:cxnSpLocks noChangeShapeType="1"/>
          </xdr:cNvCxnSpPr>
        </xdr:nvCxnSpPr>
        <xdr:spPr bwMode="auto">
          <a:xfrm>
            <a:off x="7972" y="4919"/>
            <a:ext cx="708" cy="84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8633" name="AutoShape 16"/>
          <xdr:cNvCxnSpPr>
            <a:cxnSpLocks noChangeShapeType="1"/>
          </xdr:cNvCxnSpPr>
        </xdr:nvCxnSpPr>
        <xdr:spPr bwMode="auto">
          <a:xfrm flipH="1">
            <a:off x="4304" y="11480"/>
            <a:ext cx="335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8" name="AutoShape 17"/>
          <xdr:cNvSpPr>
            <a:spLocks noChangeArrowheads="1"/>
          </xdr:cNvSpPr>
        </xdr:nvSpPr>
        <xdr:spPr bwMode="auto">
          <a:xfrm>
            <a:off x="3529" y="421"/>
            <a:ext cx="5429" cy="1744"/>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imes New Roman"/>
                <a:cs typeface="Times New Roman"/>
              </a:rPr>
              <a:t>GUAM DEPARTMENT OF EDUCATION</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ADACAO ELEMENTARY SCHOOL</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ORGANIZATIONAL CHART</a:t>
            </a:r>
            <a:endParaRPr lang="en-US" sz="10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161925</xdr:rowOff>
    </xdr:from>
    <xdr:to>
      <xdr:col>8</xdr:col>
      <xdr:colOff>847725</xdr:colOff>
      <xdr:row>61</xdr:row>
      <xdr:rowOff>180975</xdr:rowOff>
    </xdr:to>
    <xdr:grpSp>
      <xdr:nvGrpSpPr>
        <xdr:cNvPr id="29015" name="Group 24"/>
        <xdr:cNvGrpSpPr>
          <a:grpSpLocks/>
        </xdr:cNvGrpSpPr>
      </xdr:nvGrpSpPr>
      <xdr:grpSpPr bwMode="auto">
        <a:xfrm>
          <a:off x="9525" y="352425"/>
          <a:ext cx="6934200" cy="11449050"/>
          <a:chOff x="415" y="320"/>
          <a:chExt cx="11086" cy="14447"/>
        </a:xfrm>
      </xdr:grpSpPr>
      <xdr:sp macro="" textlink="">
        <xdr:nvSpPr>
          <xdr:cNvPr id="3" name="AutoShape 25"/>
          <xdr:cNvSpPr>
            <a:spLocks noChangeArrowheads="1"/>
          </xdr:cNvSpPr>
        </xdr:nvSpPr>
        <xdr:spPr bwMode="auto">
          <a:xfrm>
            <a:off x="2973" y="320"/>
            <a:ext cx="5832" cy="1058"/>
          </a:xfrm>
          <a:prstGeom prst="roundRect">
            <a:avLst>
              <a:gd name="adj" fmla="val 16667"/>
            </a:avLst>
          </a:prstGeom>
          <a:gradFill rotWithShape="0">
            <a:gsLst>
              <a:gs pos="0">
                <a:srgbClr val="B2A1C7"/>
              </a:gs>
              <a:gs pos="50000">
                <a:srgbClr val="E5DFEC"/>
              </a:gs>
              <a:gs pos="100000">
                <a:srgbClr val="B2A1C7"/>
              </a:gs>
            </a:gsLst>
            <a:lin ang="18900000" scaled="1"/>
          </a:gradFill>
          <a:ln w="12700">
            <a:solidFill>
              <a:srgbClr val="B2A1C7"/>
            </a:solidFill>
            <a:round/>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Times New Roman"/>
                <a:cs typeface="Times New Roman"/>
              </a:rPr>
              <a:t>GUAM DEPARTMENT OF EDUCATION</a:t>
            </a:r>
          </a:p>
          <a:p>
            <a:pPr algn="ctr" rtl="0">
              <a:defRPr sz="1000"/>
            </a:pPr>
            <a:r>
              <a:rPr lang="en-US" sz="1100" b="1" i="0" u="none" strike="noStrike" baseline="0">
                <a:solidFill>
                  <a:srgbClr val="000000"/>
                </a:solidFill>
                <a:latin typeface="Times New Roman"/>
                <a:cs typeface="Times New Roman"/>
              </a:rPr>
              <a:t>ADACAO ELEMENTARY SCHOOL</a:t>
            </a:r>
          </a:p>
          <a:p>
            <a:pPr algn="ctr" rtl="0">
              <a:defRPr sz="1000"/>
            </a:pPr>
            <a:r>
              <a:rPr lang="en-US" sz="1100" b="1" i="0" u="none" strike="noStrike" baseline="0">
                <a:solidFill>
                  <a:srgbClr val="000000"/>
                </a:solidFill>
                <a:latin typeface="Times New Roman"/>
                <a:cs typeface="Times New Roman"/>
              </a:rPr>
              <a:t>FUNCTIONAL CHART</a:t>
            </a:r>
            <a:endParaRPr lang="en-US" sz="1200" b="0" i="0" u="none" strike="noStrike" baseline="0">
              <a:solidFill>
                <a:srgbClr val="000000"/>
              </a:solidFill>
              <a:latin typeface="Times New Roman"/>
              <a:cs typeface="Times New Roman"/>
            </a:endParaRPr>
          </a:p>
          <a:p>
            <a:pPr algn="ctr" rtl="0">
              <a:defRPr sz="1000"/>
            </a:pPr>
            <a:endParaRPr lang="en-US" sz="1200" b="0" i="0" u="none" strike="noStrike" baseline="0">
              <a:solidFill>
                <a:srgbClr val="000000"/>
              </a:solidFill>
              <a:latin typeface="Times New Roman"/>
              <a:cs typeface="Times New Roman"/>
            </a:endParaRPr>
          </a:p>
        </xdr:txBody>
      </xdr:sp>
      <xdr:sp macro="" textlink="">
        <xdr:nvSpPr>
          <xdr:cNvPr id="4" name="AutoShape 26"/>
          <xdr:cNvSpPr>
            <a:spLocks noChangeArrowheads="1"/>
          </xdr:cNvSpPr>
        </xdr:nvSpPr>
        <xdr:spPr bwMode="auto">
          <a:xfrm>
            <a:off x="491" y="1654"/>
            <a:ext cx="11010" cy="2704"/>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                                                                                                           PRINCIPAL</a:t>
            </a: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Arial"/>
                <a:cs typeface="Arial"/>
              </a:rPr>
              <a:t> </a:t>
            </a:r>
            <a:r>
              <a:rPr lang="en-US" sz="1000" b="0" i="0" u="none" strike="noStrike" baseline="0">
                <a:solidFill>
                  <a:srgbClr val="000000"/>
                </a:solidFill>
                <a:latin typeface="Times New Roman"/>
                <a:cs typeface="Times New Roman"/>
              </a:rPr>
              <a:t>1.  Facilitates the development, articulation, implementation, and stewardship of a vision of learning that is shared and supported by the school community.</a:t>
            </a:r>
          </a:p>
          <a:p>
            <a:pPr algn="l" rtl="0">
              <a:defRPr sz="1000"/>
            </a:pPr>
            <a:r>
              <a:rPr lang="en-US" sz="1000" b="0" i="0" u="none" strike="noStrike" baseline="0">
                <a:solidFill>
                  <a:srgbClr val="000000"/>
                </a:solidFill>
                <a:latin typeface="Times New Roman"/>
                <a:cs typeface="Times New Roman"/>
              </a:rPr>
              <a:t>2.  Advocates, nurtures, and sustains a school culture and instructional program conducive to student learning and faculty and staff professional growth.</a:t>
            </a:r>
          </a:p>
          <a:p>
            <a:pPr algn="l" rtl="0">
              <a:defRPr sz="1000"/>
            </a:pPr>
            <a:r>
              <a:rPr lang="en-US" sz="1000" b="0" i="0" u="none" strike="noStrike" baseline="0">
                <a:solidFill>
                  <a:srgbClr val="000000"/>
                </a:solidFill>
                <a:latin typeface="Times New Roman"/>
                <a:cs typeface="Times New Roman"/>
              </a:rPr>
              <a:t>3.  Ensures management of the organization, operations, and resources for a safe, efficient, and effective learning environment.</a:t>
            </a:r>
          </a:p>
          <a:p>
            <a:pPr algn="l" rtl="0">
              <a:defRPr sz="1000"/>
            </a:pPr>
            <a:r>
              <a:rPr lang="en-US" sz="1000" b="0" i="0" u="none" strike="noStrike" baseline="0">
                <a:solidFill>
                  <a:srgbClr val="000000"/>
                </a:solidFill>
                <a:latin typeface="Times New Roman"/>
                <a:cs typeface="Times New Roman"/>
              </a:rPr>
              <a:t>4.  Collaborates with families and community members, responding to diverse community interests and needs, and mobilizing community resources.</a:t>
            </a:r>
          </a:p>
          <a:p>
            <a:pPr algn="l" rtl="0">
              <a:defRPr sz="1000"/>
            </a:pPr>
            <a:r>
              <a:rPr lang="en-US" sz="1000" b="0" i="0" u="none" strike="noStrike" baseline="0">
                <a:solidFill>
                  <a:srgbClr val="000000"/>
                </a:solidFill>
                <a:latin typeface="Times New Roman"/>
                <a:cs typeface="Times New Roman"/>
              </a:rPr>
              <a:t>5.  Acts with integrity, fairness, and in an ethical manner.</a:t>
            </a:r>
          </a:p>
          <a:p>
            <a:pPr algn="l" rtl="0">
              <a:defRPr sz="1000"/>
            </a:pPr>
            <a:r>
              <a:rPr lang="en-US" sz="1000" b="0" i="0" u="none" strike="noStrike" baseline="0">
                <a:solidFill>
                  <a:srgbClr val="000000"/>
                </a:solidFill>
                <a:latin typeface="Times New Roman"/>
                <a:cs typeface="Times New Roman"/>
              </a:rPr>
              <a:t>6.  Understands, responds to, and influences larger political, social, economical, legal, and cultural issues that affect schooling.</a:t>
            </a:r>
          </a:p>
          <a:p>
            <a:pPr algn="l" rtl="0">
              <a:defRPr sz="1000"/>
            </a:pPr>
            <a:r>
              <a:rPr lang="en-US" sz="1000" b="0" i="0" u="none" strike="noStrike" baseline="0">
                <a:solidFill>
                  <a:srgbClr val="000000"/>
                </a:solidFill>
                <a:latin typeface="Times New Roman"/>
                <a:cs typeface="Times New Roman"/>
              </a:rPr>
              <a:t>7.  Improves instructional practices through the fair and purposeful observation and evaluation of teachers and staff.</a:t>
            </a:r>
          </a:p>
          <a:p>
            <a:pPr algn="l" rtl="0">
              <a:defRPr sz="1000"/>
            </a:pPr>
            <a:endParaRPr lang="en-US" sz="1000" b="0" i="0" u="none" strike="noStrike" baseline="0">
              <a:solidFill>
                <a:srgbClr val="000000"/>
              </a:solidFill>
              <a:latin typeface="Times New Roman"/>
              <a:cs typeface="Times New Roman"/>
            </a:endParaRPr>
          </a:p>
        </xdr:txBody>
      </xdr:sp>
      <xdr:sp macro="" textlink="">
        <xdr:nvSpPr>
          <xdr:cNvPr id="5" name="AutoShape 27"/>
          <xdr:cNvSpPr>
            <a:spLocks noChangeArrowheads="1"/>
          </xdr:cNvSpPr>
        </xdr:nvSpPr>
        <xdr:spPr bwMode="auto">
          <a:xfrm>
            <a:off x="2395" y="4587"/>
            <a:ext cx="7203" cy="637"/>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                                              ASSISTANT PRINCIPAL</a:t>
            </a:r>
            <a:endParaRPr lang="en-US" sz="10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Assist the Principal in the implementation of the seven standards of school   leadership.</a:t>
            </a:r>
            <a:endParaRPr lang="en-US" sz="10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6" name="AutoShape 28"/>
          <xdr:cNvSpPr>
            <a:spLocks noChangeArrowheads="1"/>
          </xdr:cNvSpPr>
        </xdr:nvSpPr>
        <xdr:spPr bwMode="auto">
          <a:xfrm>
            <a:off x="415" y="5428"/>
            <a:ext cx="5345" cy="9327"/>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                                 INSTRUCTIONAL STAFF</a:t>
            </a: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CLASSROOM TEACHERS</a:t>
            </a:r>
          </a:p>
          <a:p>
            <a:pPr algn="l" rtl="0">
              <a:defRPr sz="1000"/>
            </a:pPr>
            <a:r>
              <a:rPr lang="en-US" sz="1000" b="0" i="0" u="none" strike="noStrike" baseline="0">
                <a:solidFill>
                  <a:srgbClr val="000000"/>
                </a:solidFill>
                <a:latin typeface="Times New Roman"/>
                <a:cs typeface="Times New Roman"/>
              </a:rPr>
              <a:t>Implements the teacher standards as required by the Professional Teacher Evaluation Program.  Adheres to all duties and responsibilities specified by the Guam Department of Education.</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REFORM PROGRAM COORDINTOR</a:t>
            </a:r>
          </a:p>
          <a:p>
            <a:pPr algn="l" rtl="0">
              <a:defRPr sz="1000"/>
            </a:pPr>
            <a:r>
              <a:rPr lang="en-US" sz="1000" b="0" i="0" u="none" strike="noStrike" baseline="0">
                <a:solidFill>
                  <a:srgbClr val="000000"/>
                </a:solidFill>
                <a:latin typeface="Times New Roman"/>
                <a:cs typeface="Times New Roman"/>
              </a:rPr>
              <a:t>Administers, implements, and manages the school reform program.</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ESL PROGRAM COORDINATOR</a:t>
            </a:r>
          </a:p>
          <a:p>
            <a:pPr algn="l" rtl="0">
              <a:defRPr sz="1000"/>
            </a:pPr>
            <a:r>
              <a:rPr lang="en-US" sz="1000" b="0" i="0" u="none" strike="noStrike" baseline="0">
                <a:solidFill>
                  <a:srgbClr val="000000"/>
                </a:solidFill>
                <a:latin typeface="Times New Roman"/>
                <a:cs typeface="Times New Roman"/>
              </a:rPr>
              <a:t>Administers the LAS reading and writing tests, places students at appropriate instructional levels, provides services to students in compliance with all federal and local mandates, and provides assistance to faculty and staff regarding English as a Second Language Learners.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RESOURCE ROOM TEACHER</a:t>
            </a:r>
          </a:p>
          <a:p>
            <a:pPr algn="l" rtl="0">
              <a:defRPr sz="1000"/>
            </a:pPr>
            <a:r>
              <a:rPr lang="en-US" sz="1000" b="0" i="0" u="none" strike="noStrike" baseline="0">
                <a:solidFill>
                  <a:srgbClr val="000000"/>
                </a:solidFill>
                <a:latin typeface="Times New Roman"/>
                <a:cs typeface="Times New Roman"/>
              </a:rPr>
              <a:t>Administers the Special Education program to ensure students receive FAPE and other related services in compliance with all federal and local mandates and serves as a consultant to faculty and staff working with students in the Special Education program.</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GUIDANCE COUNSELOR</a:t>
            </a:r>
          </a:p>
          <a:p>
            <a:pPr algn="l" rtl="0">
              <a:defRPr sz="1000"/>
            </a:pPr>
            <a:r>
              <a:rPr lang="en-US" sz="1000" b="0" i="0" u="none" strike="noStrike" baseline="0">
                <a:solidFill>
                  <a:srgbClr val="000000"/>
                </a:solidFill>
                <a:latin typeface="Times New Roman"/>
                <a:cs typeface="Times New Roman"/>
              </a:rPr>
              <a:t>Provides educational, career, and personal/ social guidance services as prescribed by the American School Counselor Association (ASCA).</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LIBRARIAN</a:t>
            </a:r>
          </a:p>
          <a:p>
            <a:pPr algn="l" rtl="0">
              <a:defRPr sz="1000"/>
            </a:pPr>
            <a:r>
              <a:rPr lang="en-US" sz="1000" b="0" i="0" u="none" strike="noStrike" baseline="0">
                <a:solidFill>
                  <a:srgbClr val="000000"/>
                </a:solidFill>
                <a:latin typeface="Times New Roman"/>
                <a:cs typeface="Times New Roman"/>
              </a:rPr>
              <a:t>Administers and operates the school library plans and procedures for effectively utilizing library services as prescribed by the American Council of School Librarians.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HEALTH COUNSELOR</a:t>
            </a:r>
          </a:p>
          <a:p>
            <a:pPr algn="l" rtl="0">
              <a:defRPr sz="1000"/>
            </a:pPr>
            <a:r>
              <a:rPr lang="en-US" sz="1000" b="0" i="0" u="none" strike="noStrike" baseline="0">
                <a:solidFill>
                  <a:srgbClr val="000000"/>
                </a:solidFill>
                <a:latin typeface="Times New Roman"/>
                <a:cs typeface="Times New Roman"/>
              </a:rPr>
              <a:t>Provides emergency care of illness or injuries by students and staff.  Adheres to established rules and policies governing student health care.</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 name="AutoShape 29"/>
          <xdr:cNvSpPr>
            <a:spLocks noChangeArrowheads="1"/>
          </xdr:cNvSpPr>
        </xdr:nvSpPr>
        <xdr:spPr bwMode="auto">
          <a:xfrm>
            <a:off x="5973" y="5440"/>
            <a:ext cx="5406" cy="9327"/>
          </a:xfrm>
          <a:prstGeom prst="flowChartProcess">
            <a:avLst/>
          </a:prstGeom>
          <a:solidFill>
            <a:srgbClr val="FFFFFF"/>
          </a:solidFill>
          <a:ln w="12700">
            <a:solidFill>
              <a:srgbClr val="B2A1C7"/>
            </a:solidFill>
            <a:miter lim="800000"/>
            <a:headEnd/>
            <a:tailEnd/>
          </a:ln>
          <a:effectLst>
            <a:outerShdw dist="107763" dir="8100000" algn="ctr" rotWithShape="0">
              <a:srgbClr val="3F3151">
                <a:alpha val="50000"/>
              </a:srgbClr>
            </a:outerShdw>
          </a:effectLst>
        </xdr:spPr>
        <xdr:txBody>
          <a:bodyPr vertOverflow="clip" wrap="square" lIns="91440" tIns="45720" rIns="91440" bIns="45720" anchor="t" upright="1"/>
          <a:lstStyle/>
          <a:p>
            <a:pPr algn="l" rtl="0">
              <a:defRPr sz="1000"/>
            </a:pPr>
            <a:r>
              <a:rPr lang="en-US" sz="950" b="1" i="0" u="none" strike="noStrike" baseline="0">
                <a:solidFill>
                  <a:srgbClr val="000000"/>
                </a:solidFill>
                <a:latin typeface="Times New Roman"/>
                <a:cs typeface="Times New Roman"/>
              </a:rPr>
              <a:t>                                         SUPPORT STAFF</a:t>
            </a:r>
            <a:endParaRPr lang="en-US" sz="950" b="0" i="0" u="none" strike="noStrike" baseline="0">
              <a:solidFill>
                <a:srgbClr val="000000"/>
              </a:solidFill>
              <a:latin typeface="Times New Roman"/>
              <a:cs typeface="Times New Roman"/>
            </a:endParaRP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ADMINISTRATIVE ASSISTANT</a:t>
            </a:r>
          </a:p>
          <a:p>
            <a:pPr algn="l" rtl="0">
              <a:defRPr sz="1000"/>
            </a:pPr>
            <a:r>
              <a:rPr lang="en-US" sz="950" b="0" i="0" u="none" strike="noStrike" baseline="0">
                <a:solidFill>
                  <a:srgbClr val="000000"/>
                </a:solidFill>
                <a:latin typeface="Times New Roman"/>
                <a:cs typeface="Times New Roman"/>
              </a:rPr>
              <a:t>Coordinates the maintenance needs of the facility, assists regulatory agencies, i.e., the Health and Safety Task Force, during building inspections, oversees the updating of the property inventory, including materials and equipment needed for maintenance use, keeps track of school inspections, work orders, and other duties as assigned by the  School Principal.</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SECRETARY</a:t>
            </a:r>
          </a:p>
          <a:p>
            <a:pPr algn="l" rtl="0">
              <a:defRPr sz="1000"/>
            </a:pPr>
            <a:r>
              <a:rPr lang="en-US" sz="950" b="0" i="0" u="none" strike="noStrike" baseline="0">
                <a:solidFill>
                  <a:srgbClr val="000000"/>
                </a:solidFill>
                <a:latin typeface="Times New Roman"/>
                <a:cs typeface="Times New Roman"/>
              </a:rPr>
              <a:t>Provides clerical support to the School Principal.</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CLERICAL STAFF</a:t>
            </a:r>
          </a:p>
          <a:p>
            <a:pPr algn="l" rtl="0">
              <a:defRPr sz="1000"/>
            </a:pPr>
            <a:r>
              <a:rPr lang="en-US" sz="950" b="0" i="0" u="none" strike="noStrike" baseline="0">
                <a:solidFill>
                  <a:srgbClr val="000000"/>
                </a:solidFill>
                <a:latin typeface="Times New Roman"/>
                <a:cs typeface="Times New Roman"/>
              </a:rPr>
              <a:t>Performs clerical duties in carrying out the daily office routines, maintains student and personnel records, prepares all documents relating to school operations, and other duties as assigned by the School Principal.</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COMPUTER OPERATOR</a:t>
            </a:r>
          </a:p>
          <a:p>
            <a:pPr algn="l" rtl="0">
              <a:defRPr sz="1000"/>
            </a:pPr>
            <a:r>
              <a:rPr lang="en-US" sz="950" b="0" i="0" u="none" strike="noStrike" baseline="0">
                <a:solidFill>
                  <a:srgbClr val="000000"/>
                </a:solidFill>
                <a:latin typeface="Times New Roman"/>
                <a:cs typeface="Times New Roman"/>
              </a:rPr>
              <a:t>Generates, inputs, and manages school statistical reports and student data, provides assistance to the School Administrator in the framework of a master schedule build up, and other duties as assigned by the School Principal.</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SCHOOL AIDES</a:t>
            </a:r>
          </a:p>
          <a:p>
            <a:pPr algn="l" rtl="0">
              <a:defRPr sz="1000"/>
            </a:pPr>
            <a:r>
              <a:rPr lang="en-US" sz="950" b="0" i="0" u="none" strike="noStrike" baseline="0">
                <a:solidFill>
                  <a:srgbClr val="000000"/>
                </a:solidFill>
                <a:latin typeface="Times New Roman"/>
                <a:cs typeface="Times New Roman"/>
              </a:rPr>
              <a:t>Provides student supervision and instructional support in the classroom and other duties as assigned by the School Principal.</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LIBRARY TECHNICIAN</a:t>
            </a:r>
          </a:p>
          <a:p>
            <a:pPr algn="l" rtl="0">
              <a:defRPr sz="1000"/>
            </a:pPr>
            <a:r>
              <a:rPr lang="en-US" sz="950" b="0" i="0" u="none" strike="noStrike" baseline="0">
                <a:solidFill>
                  <a:srgbClr val="000000"/>
                </a:solidFill>
                <a:latin typeface="Times New Roman"/>
                <a:cs typeface="Times New Roman"/>
              </a:rPr>
              <a:t>Provides support and technical assistance to the school librarian and other duties as assigned by the School Principal.</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CUSTODIAL STAFF</a:t>
            </a:r>
          </a:p>
          <a:p>
            <a:pPr algn="l" rtl="0">
              <a:defRPr sz="1000"/>
            </a:pPr>
            <a:r>
              <a:rPr lang="en-US" sz="950" b="0" i="0" u="none" strike="noStrike" baseline="0">
                <a:solidFill>
                  <a:srgbClr val="000000"/>
                </a:solidFill>
                <a:latin typeface="Times New Roman"/>
                <a:cs typeface="Times New Roman"/>
              </a:rPr>
              <a:t>Maintains a healthy, safe, and sanitary learning environment. Performs minor repairs in plumbing and carpentry and other related duties.</a:t>
            </a:r>
          </a:p>
          <a:p>
            <a:pPr algn="l" rtl="0">
              <a:defRPr sz="1000"/>
            </a:pPr>
            <a:endParaRPr lang="en-US" sz="950" b="0" i="0" u="none" strike="noStrike" baseline="0">
              <a:solidFill>
                <a:srgbClr val="000000"/>
              </a:solidFill>
              <a:latin typeface="Times New Roman"/>
              <a:cs typeface="Times New Roman"/>
            </a:endParaRPr>
          </a:p>
          <a:p>
            <a:pPr algn="l" rtl="0">
              <a:defRPr sz="1000"/>
            </a:pPr>
            <a:r>
              <a:rPr lang="en-US" sz="950" b="0" i="0" u="none" strike="noStrike" baseline="0">
                <a:solidFill>
                  <a:srgbClr val="000000"/>
                </a:solidFill>
                <a:latin typeface="Times New Roman"/>
                <a:cs typeface="Times New Roman"/>
              </a:rPr>
              <a:t>TEACHER’S ASSISTANT</a:t>
            </a:r>
          </a:p>
          <a:p>
            <a:pPr algn="l" rtl="0">
              <a:defRPr sz="1000"/>
            </a:pPr>
            <a:r>
              <a:rPr lang="en-US" sz="950" b="0" i="0" u="none" strike="noStrike" baseline="0">
                <a:solidFill>
                  <a:srgbClr val="000000"/>
                </a:solidFill>
                <a:latin typeface="Times New Roman"/>
                <a:cs typeface="Times New Roman"/>
              </a:rPr>
              <a:t>Provides instructional support to the classroom teachers respective to the implementation of the Reading Reform programs in Direct Instruction and Success for All.</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304800</xdr:colOff>
      <xdr:row>85</xdr:row>
      <xdr:rowOff>76200</xdr:rowOff>
    </xdr:from>
    <xdr:to>
      <xdr:col>3</xdr:col>
      <xdr:colOff>771525</xdr:colOff>
      <xdr:row>85</xdr:row>
      <xdr:rowOff>371475</xdr:rowOff>
    </xdr:to>
    <xdr:sp macro="" textlink="">
      <xdr:nvSpPr>
        <xdr:cNvPr id="7442" name="Rectangle 1"/>
        <xdr:cNvSpPr>
          <a:spLocks noChangeArrowheads="1"/>
        </xdr:cNvSpPr>
      </xdr:nvSpPr>
      <xdr:spPr bwMode="auto">
        <a:xfrm>
          <a:off x="6181725" y="17202150"/>
          <a:ext cx="466725" cy="123825"/>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84</xdr:row>
      <xdr:rowOff>66675</xdr:rowOff>
    </xdr:from>
    <xdr:to>
      <xdr:col>3</xdr:col>
      <xdr:colOff>762000</xdr:colOff>
      <xdr:row>84</xdr:row>
      <xdr:rowOff>361950</xdr:rowOff>
    </xdr:to>
    <xdr:sp macro="" textlink="">
      <xdr:nvSpPr>
        <xdr:cNvPr id="7443" name="Rectangle 2"/>
        <xdr:cNvSpPr>
          <a:spLocks noChangeArrowheads="1"/>
        </xdr:cNvSpPr>
      </xdr:nvSpPr>
      <xdr:spPr bwMode="auto">
        <a:xfrm>
          <a:off x="6172200" y="16992600"/>
          <a:ext cx="466725"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9"/>
  <sheetViews>
    <sheetView zoomScaleNormal="100" workbookViewId="0">
      <selection activeCell="B25" sqref="B25"/>
    </sheetView>
  </sheetViews>
  <sheetFormatPr defaultColWidth="7.109375" defaultRowHeight="15"/>
  <cols>
    <col min="1" max="1" width="3.21875" style="1" customWidth="1"/>
    <col min="2" max="2" width="8.5546875" style="1" customWidth="1"/>
    <col min="3" max="3" width="7.6640625" style="1" customWidth="1"/>
    <col min="4" max="4" width="4.21875" style="1" customWidth="1"/>
    <col min="5" max="5" width="3.33203125" style="1" customWidth="1"/>
    <col min="6" max="8" width="7.109375" style="1" customWidth="1"/>
    <col min="9" max="9" width="8.88671875" style="1" customWidth="1"/>
    <col min="10" max="10" width="5" style="1" customWidth="1"/>
    <col min="11" max="11" width="4.33203125" style="1" customWidth="1"/>
    <col min="12" max="12" width="7.109375" style="1" customWidth="1"/>
    <col min="13" max="13" width="11.6640625" style="1" customWidth="1"/>
    <col min="14" max="16384" width="7.109375" style="1"/>
  </cols>
  <sheetData>
    <row r="2" spans="2:13">
      <c r="M2" s="7" t="s">
        <v>174</v>
      </c>
    </row>
    <row r="4" spans="2:13" ht="18.75" customHeight="1">
      <c r="B4" s="426" t="s">
        <v>171</v>
      </c>
      <c r="C4" s="426"/>
      <c r="D4" s="426"/>
      <c r="E4" s="426"/>
      <c r="F4" s="426"/>
      <c r="G4" s="426"/>
      <c r="H4" s="426"/>
      <c r="I4" s="426"/>
      <c r="J4" s="426"/>
      <c r="K4" s="426"/>
      <c r="L4" s="426"/>
      <c r="M4" s="426"/>
    </row>
    <row r="5" spans="2:13" ht="18.75" customHeight="1">
      <c r="B5" s="426" t="s">
        <v>500</v>
      </c>
      <c r="C5" s="426"/>
      <c r="D5" s="426"/>
      <c r="E5" s="426"/>
      <c r="F5" s="426"/>
      <c r="G5" s="426"/>
      <c r="H5" s="426"/>
      <c r="I5" s="426"/>
      <c r="J5" s="426"/>
      <c r="K5" s="426"/>
      <c r="L5" s="426"/>
      <c r="M5" s="426"/>
    </row>
    <row r="6" spans="2:13" ht="15" customHeight="1"/>
    <row r="9" spans="2:13" ht="18.75">
      <c r="B9" s="427" t="s">
        <v>175</v>
      </c>
      <c r="C9" s="427"/>
      <c r="D9" s="427"/>
      <c r="E9" s="427"/>
      <c r="F9" s="427"/>
      <c r="G9" s="427"/>
      <c r="H9" s="427"/>
      <c r="I9" s="427"/>
      <c r="J9" s="427"/>
      <c r="K9" s="427"/>
      <c r="L9" s="427"/>
      <c r="M9" s="427"/>
    </row>
    <row r="14" spans="2:13" ht="15.75" thickBot="1">
      <c r="B14" s="2" t="s">
        <v>72</v>
      </c>
      <c r="E14" s="3"/>
      <c r="F14" s="4" t="s">
        <v>179</v>
      </c>
      <c r="G14" s="4"/>
      <c r="H14" s="4"/>
      <c r="I14" s="4"/>
      <c r="J14" s="4"/>
    </row>
    <row r="15" spans="2:13">
      <c r="B15" s="2"/>
    </row>
    <row r="16" spans="2:13">
      <c r="B16" s="2"/>
    </row>
    <row r="17" spans="2:14" ht="15.75" thickBot="1">
      <c r="B17" s="2" t="s">
        <v>20</v>
      </c>
      <c r="F17" s="425" t="s">
        <v>224</v>
      </c>
      <c r="G17" s="425"/>
      <c r="H17" s="425"/>
      <c r="I17" s="425"/>
      <c r="J17" s="425"/>
    </row>
    <row r="18" spans="2:14">
      <c r="B18" s="2"/>
      <c r="F18" s="3"/>
      <c r="G18" s="3"/>
      <c r="H18" s="3"/>
      <c r="I18" s="3"/>
      <c r="J18" s="3"/>
    </row>
    <row r="19" spans="2:14" ht="16.5" customHeight="1" thickBot="1">
      <c r="B19" s="2" t="s">
        <v>19</v>
      </c>
      <c r="D19" s="3"/>
      <c r="E19" s="3"/>
      <c r="F19" s="425" t="s">
        <v>225</v>
      </c>
      <c r="G19" s="425"/>
      <c r="H19" s="425"/>
      <c r="I19" s="425"/>
      <c r="J19" s="425"/>
    </row>
    <row r="20" spans="2:14">
      <c r="B20" s="2"/>
    </row>
    <row r="21" spans="2:14">
      <c r="B21" s="2"/>
    </row>
    <row r="22" spans="2:14">
      <c r="B22" s="5" t="s">
        <v>178</v>
      </c>
      <c r="C22" s="3"/>
      <c r="D22" s="3"/>
    </row>
    <row r="23" spans="2:14">
      <c r="B23" s="5" t="s">
        <v>181</v>
      </c>
      <c r="C23" s="3"/>
      <c r="D23" s="3"/>
    </row>
    <row r="24" spans="2:14">
      <c r="B24" s="5" t="s">
        <v>501</v>
      </c>
      <c r="C24" s="3"/>
      <c r="D24" s="3"/>
    </row>
    <row r="28" spans="2:14">
      <c r="B28" s="422" t="s">
        <v>19</v>
      </c>
      <c r="C28" s="422"/>
      <c r="D28" s="422"/>
      <c r="E28" s="424" t="s">
        <v>225</v>
      </c>
      <c r="F28" s="424"/>
      <c r="G28" s="424"/>
      <c r="H28" s="424"/>
      <c r="I28" s="3"/>
      <c r="J28" s="3"/>
      <c r="K28" s="3"/>
      <c r="L28" s="3"/>
      <c r="M28" s="3"/>
      <c r="N28" s="3"/>
    </row>
    <row r="29" spans="2:14" ht="15.75" customHeight="1">
      <c r="B29" s="6"/>
      <c r="C29" s="6"/>
      <c r="D29" s="6"/>
      <c r="E29" s="421" t="s">
        <v>177</v>
      </c>
      <c r="F29" s="421"/>
      <c r="G29" s="421"/>
      <c r="H29" s="421"/>
    </row>
    <row r="30" spans="2:14">
      <c r="B30" s="6"/>
      <c r="C30" s="6"/>
      <c r="D30" s="6"/>
    </row>
    <row r="31" spans="2:14">
      <c r="B31" s="6"/>
      <c r="C31" s="6"/>
      <c r="D31" s="6"/>
    </row>
    <row r="32" spans="2:14">
      <c r="B32" s="6"/>
      <c r="C32" s="6"/>
      <c r="D32" s="6"/>
    </row>
    <row r="33" spans="2:8">
      <c r="B33" s="422" t="s">
        <v>180</v>
      </c>
      <c r="C33" s="422"/>
      <c r="D33" s="422"/>
      <c r="E33" s="424" t="s">
        <v>464</v>
      </c>
      <c r="F33" s="424"/>
      <c r="G33" s="424"/>
      <c r="H33" s="424"/>
    </row>
    <row r="34" spans="2:8">
      <c r="B34" s="6"/>
      <c r="C34" s="6"/>
      <c r="D34" s="6"/>
      <c r="E34" s="421" t="s">
        <v>177</v>
      </c>
      <c r="F34" s="421"/>
      <c r="G34" s="421"/>
      <c r="H34" s="421"/>
    </row>
    <row r="35" spans="2:8">
      <c r="B35" s="6"/>
      <c r="C35" s="6"/>
      <c r="D35" s="6"/>
    </row>
    <row r="36" spans="2:8">
      <c r="B36" s="422" t="s">
        <v>176</v>
      </c>
      <c r="C36" s="422"/>
      <c r="D36" s="422"/>
      <c r="E36" s="423">
        <v>40875</v>
      </c>
      <c r="F36" s="424"/>
      <c r="G36" s="424"/>
      <c r="H36" s="424"/>
    </row>
    <row r="37" spans="2:8">
      <c r="E37" s="421"/>
      <c r="F37" s="421"/>
      <c r="G37" s="421"/>
      <c r="H37" s="421"/>
    </row>
    <row r="39" spans="2:8">
      <c r="B39" s="5"/>
      <c r="C39" s="5"/>
      <c r="D39" s="5"/>
      <c r="E39" s="3"/>
    </row>
  </sheetData>
  <mergeCells count="14">
    <mergeCell ref="F19:J19"/>
    <mergeCell ref="E28:H28"/>
    <mergeCell ref="E33:H33"/>
    <mergeCell ref="B4:M4"/>
    <mergeCell ref="B5:M5"/>
    <mergeCell ref="B9:M9"/>
    <mergeCell ref="F17:J17"/>
    <mergeCell ref="E37:H37"/>
    <mergeCell ref="E29:H29"/>
    <mergeCell ref="B33:D33"/>
    <mergeCell ref="B28:D28"/>
    <mergeCell ref="B36:D36"/>
    <mergeCell ref="E34:H34"/>
    <mergeCell ref="E36:H36"/>
  </mergeCells>
  <phoneticPr fontId="8" type="noConversion"/>
  <pageMargins left="0.3" right="0.19" top="0.46" bottom="0.69" header="0.3" footer="0.52"/>
  <pageSetup paperSize="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E14" sqref="E14"/>
    </sheetView>
  </sheetViews>
  <sheetFormatPr defaultRowHeight="15"/>
  <sheetData/>
  <phoneticPr fontId="7" type="noConversion"/>
  <printOptions horizontalCentered="1"/>
  <pageMargins left="0.17" right="0.16" top="0.17" bottom="0.2" header="0.2" footer="0.17"/>
  <pageSetup paperSize="5"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9" sqref="J19"/>
    </sheetView>
  </sheetViews>
  <sheetFormatPr defaultRowHeight="15"/>
  <cols>
    <col min="9" max="9" width="10" customWidth="1"/>
  </cols>
  <sheetData/>
  <phoneticPr fontId="7" type="noConversion"/>
  <printOptions horizontalCentered="1"/>
  <pageMargins left="0.17" right="0.16" top="0.46" bottom="0.4" header="0.17" footer="0.17"/>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zoomScale="80" zoomScaleNormal="80" zoomScaleSheetLayoutView="75" workbookViewId="0">
      <selection activeCell="A8" sqref="A8"/>
    </sheetView>
  </sheetViews>
  <sheetFormatPr defaultRowHeight="12.75"/>
  <cols>
    <col min="1" max="1" width="18.109375" style="18" customWidth="1"/>
    <col min="2" max="2" width="24.33203125" style="18" customWidth="1"/>
    <col min="3" max="3" width="26.109375" style="18" customWidth="1"/>
    <col min="4" max="4" width="12.33203125" style="18" customWidth="1"/>
    <col min="5" max="5" width="9.6640625" style="18" customWidth="1"/>
    <col min="6" max="6" width="10.21875" style="18" customWidth="1"/>
    <col min="7" max="7" width="9.44140625" style="18" customWidth="1"/>
    <col min="8" max="16384" width="8.88671875" style="18"/>
  </cols>
  <sheetData>
    <row r="1" spans="1:7" ht="15.75">
      <c r="A1" s="19"/>
      <c r="B1" s="19"/>
      <c r="C1" s="19"/>
      <c r="D1" s="20"/>
      <c r="E1" s="19"/>
      <c r="F1" s="19"/>
      <c r="G1" s="19"/>
    </row>
    <row r="2" spans="1:7" ht="15.75">
      <c r="A2" s="20" t="s">
        <v>72</v>
      </c>
      <c r="B2" s="21" t="s">
        <v>166</v>
      </c>
      <c r="C2" s="21"/>
      <c r="D2" s="20" t="s">
        <v>182</v>
      </c>
      <c r="E2" s="19"/>
      <c r="F2" s="21"/>
      <c r="G2" s="21"/>
    </row>
    <row r="3" spans="1:7" ht="15.75">
      <c r="A3" s="20" t="s">
        <v>24</v>
      </c>
      <c r="B3" s="22" t="s">
        <v>224</v>
      </c>
      <c r="C3" s="22"/>
      <c r="D3" s="20" t="s">
        <v>165</v>
      </c>
      <c r="E3" s="19"/>
      <c r="F3" s="22"/>
      <c r="G3" s="22"/>
    </row>
    <row r="4" spans="1:7" ht="15.75">
      <c r="A4" s="20"/>
      <c r="B4" s="23"/>
      <c r="C4" s="23"/>
      <c r="D4" s="20"/>
      <c r="E4" s="19"/>
      <c r="F4" s="23"/>
      <c r="G4" s="23"/>
    </row>
    <row r="5" spans="1:7" ht="18.75">
      <c r="A5" s="19"/>
      <c r="B5" s="19"/>
      <c r="C5" s="19"/>
      <c r="D5" s="41" t="s">
        <v>187</v>
      </c>
      <c r="E5" s="17"/>
      <c r="F5" s="41" t="s">
        <v>186</v>
      </c>
      <c r="G5" s="17"/>
    </row>
    <row r="6" spans="1:7" ht="15.75">
      <c r="A6" s="19"/>
      <c r="B6" s="19"/>
      <c r="C6" s="19"/>
      <c r="D6" s="24" t="s">
        <v>81</v>
      </c>
      <c r="E6" s="24" t="s">
        <v>82</v>
      </c>
      <c r="F6" s="24" t="s">
        <v>83</v>
      </c>
      <c r="G6" s="24" t="s">
        <v>82</v>
      </c>
    </row>
    <row r="7" spans="1:7" ht="18.75">
      <c r="A7" s="45" t="s">
        <v>52</v>
      </c>
      <c r="B7" s="19"/>
      <c r="C7" s="19"/>
      <c r="D7" s="25"/>
      <c r="E7" s="25"/>
      <c r="F7" s="25"/>
      <c r="G7" s="25"/>
    </row>
    <row r="8" spans="1:7" ht="15.75">
      <c r="A8" s="19"/>
      <c r="B8" s="19"/>
      <c r="C8" s="19"/>
      <c r="D8" s="26"/>
      <c r="E8" s="26"/>
      <c r="F8" s="26"/>
      <c r="G8" s="26"/>
    </row>
    <row r="9" spans="1:7" ht="15.75">
      <c r="A9" s="19" t="s">
        <v>85</v>
      </c>
      <c r="B9" s="19"/>
      <c r="C9" s="19"/>
      <c r="D9" s="25" t="s">
        <v>484</v>
      </c>
      <c r="E9" s="27" t="s">
        <v>84</v>
      </c>
      <c r="F9" s="47" t="s">
        <v>261</v>
      </c>
      <c r="G9" s="27" t="s">
        <v>84</v>
      </c>
    </row>
    <row r="10" spans="1:7" ht="15.75">
      <c r="A10" s="19" t="s">
        <v>86</v>
      </c>
      <c r="B10" s="19"/>
      <c r="C10" s="19"/>
      <c r="D10" s="25" t="s">
        <v>484</v>
      </c>
      <c r="E10" s="27"/>
      <c r="F10" s="27"/>
      <c r="G10" s="27"/>
    </row>
    <row r="11" spans="1:7" ht="15.75">
      <c r="A11" s="19" t="s">
        <v>87</v>
      </c>
      <c r="B11" s="19"/>
      <c r="C11" s="19"/>
      <c r="D11" s="25" t="s">
        <v>484</v>
      </c>
      <c r="E11" s="27" t="s">
        <v>84</v>
      </c>
      <c r="F11" s="47" t="s">
        <v>261</v>
      </c>
      <c r="G11" s="27" t="s">
        <v>84</v>
      </c>
    </row>
    <row r="12" spans="1:7" ht="15.75">
      <c r="A12" s="19" t="s">
        <v>88</v>
      </c>
      <c r="B12" s="19"/>
      <c r="C12" s="19"/>
      <c r="D12" s="25" t="s">
        <v>484</v>
      </c>
      <c r="E12" s="27" t="s">
        <v>84</v>
      </c>
      <c r="F12" s="47" t="s">
        <v>261</v>
      </c>
      <c r="G12" s="27" t="s">
        <v>84</v>
      </c>
    </row>
    <row r="13" spans="1:7" ht="15.75">
      <c r="A13" s="19" t="s">
        <v>89</v>
      </c>
      <c r="B13" s="19"/>
      <c r="C13" s="19"/>
      <c r="D13" s="25" t="s">
        <v>484</v>
      </c>
      <c r="E13" s="27" t="s">
        <v>84</v>
      </c>
      <c r="F13" s="47" t="s">
        <v>261</v>
      </c>
      <c r="G13" s="27" t="s">
        <v>84</v>
      </c>
    </row>
    <row r="14" spans="1:7" ht="15.75">
      <c r="A14" s="19" t="s">
        <v>467</v>
      </c>
      <c r="B14" s="19"/>
      <c r="C14" s="19"/>
      <c r="D14" s="25" t="s">
        <v>484</v>
      </c>
      <c r="E14" s="27" t="s">
        <v>84</v>
      </c>
      <c r="F14" s="47" t="s">
        <v>261</v>
      </c>
      <c r="G14" s="27" t="s">
        <v>84</v>
      </c>
    </row>
    <row r="15" spans="1:7" ht="15.75">
      <c r="A15" s="19" t="s">
        <v>468</v>
      </c>
      <c r="B15" s="19"/>
      <c r="C15" s="19"/>
      <c r="D15" s="25" t="s">
        <v>484</v>
      </c>
      <c r="E15" s="27" t="s">
        <v>84</v>
      </c>
      <c r="F15" s="47" t="s">
        <v>261</v>
      </c>
      <c r="G15" s="27" t="s">
        <v>84</v>
      </c>
    </row>
    <row r="16" spans="1:7" ht="15.75">
      <c r="A16" s="19" t="s">
        <v>18</v>
      </c>
      <c r="B16" s="19"/>
      <c r="C16" s="19"/>
      <c r="D16" s="25" t="s">
        <v>484</v>
      </c>
      <c r="E16" s="27" t="s">
        <v>84</v>
      </c>
      <c r="F16" s="47" t="s">
        <v>261</v>
      </c>
      <c r="G16" s="27" t="s">
        <v>84</v>
      </c>
    </row>
    <row r="17" spans="1:7" ht="15.75">
      <c r="A17" s="19"/>
      <c r="B17" s="19"/>
      <c r="C17" s="19"/>
      <c r="D17" s="27"/>
      <c r="E17" s="27"/>
      <c r="F17" s="27"/>
      <c r="G17" s="27"/>
    </row>
    <row r="18" spans="1:7" ht="15.75">
      <c r="A18" s="19"/>
      <c r="B18" s="19"/>
      <c r="C18" s="19"/>
      <c r="D18" s="19"/>
      <c r="E18" s="19"/>
      <c r="F18" s="19"/>
      <c r="G18" s="19"/>
    </row>
    <row r="19" spans="1:7" ht="15.75">
      <c r="A19" s="19" t="s">
        <v>90</v>
      </c>
      <c r="B19" s="19"/>
      <c r="C19" s="19"/>
      <c r="D19" s="19"/>
      <c r="E19" s="19"/>
      <c r="F19" s="19"/>
      <c r="G19" s="19"/>
    </row>
    <row r="20" spans="1:7" ht="15.75">
      <c r="A20" s="19" t="s">
        <v>91</v>
      </c>
      <c r="B20" s="19"/>
      <c r="C20" s="19"/>
      <c r="D20" s="19"/>
      <c r="E20" s="19"/>
      <c r="F20" s="19"/>
      <c r="G20" s="19"/>
    </row>
    <row r="21" spans="1:7" ht="15.75">
      <c r="A21" s="19" t="s">
        <v>92</v>
      </c>
      <c r="B21" s="19"/>
      <c r="C21" s="19"/>
      <c r="D21" s="25" t="s">
        <v>484</v>
      </c>
      <c r="E21" s="27" t="s">
        <v>84</v>
      </c>
      <c r="F21" s="47" t="s">
        <v>261</v>
      </c>
      <c r="G21" s="27" t="s">
        <v>84</v>
      </c>
    </row>
    <row r="22" spans="1:7" ht="15.75">
      <c r="A22" s="19" t="s">
        <v>93</v>
      </c>
      <c r="B22" s="19"/>
      <c r="C22" s="19"/>
      <c r="D22" s="19"/>
      <c r="E22" s="19"/>
      <c r="F22" s="48"/>
      <c r="G22" s="19"/>
    </row>
    <row r="23" spans="1:7" ht="15.75">
      <c r="A23" s="19" t="s">
        <v>94</v>
      </c>
      <c r="B23" s="19"/>
      <c r="C23" s="19"/>
      <c r="D23" s="25" t="s">
        <v>484</v>
      </c>
      <c r="E23" s="27" t="s">
        <v>84</v>
      </c>
      <c r="F23" s="47" t="s">
        <v>261</v>
      </c>
      <c r="G23" s="27" t="s">
        <v>84</v>
      </c>
    </row>
    <row r="24" spans="1:7" ht="15.75">
      <c r="A24" s="19"/>
      <c r="B24" s="19"/>
      <c r="C24" s="19"/>
      <c r="D24" s="19"/>
      <c r="E24" s="19"/>
      <c r="F24" s="19"/>
      <c r="G24" s="19"/>
    </row>
    <row r="25" spans="1:7" ht="15.75">
      <c r="A25" s="19" t="s">
        <v>95</v>
      </c>
      <c r="B25" s="19"/>
      <c r="C25" s="19"/>
      <c r="D25" s="19"/>
      <c r="E25" s="19"/>
      <c r="F25" s="19"/>
      <c r="G25" s="19"/>
    </row>
    <row r="26" spans="1:7" ht="15.75">
      <c r="A26" s="19" t="s">
        <v>96</v>
      </c>
      <c r="B26" s="19"/>
      <c r="C26" s="19"/>
      <c r="D26" s="25" t="s">
        <v>484</v>
      </c>
      <c r="E26" s="27" t="s">
        <v>84</v>
      </c>
      <c r="F26" s="47" t="s">
        <v>261</v>
      </c>
      <c r="G26" s="27" t="s">
        <v>84</v>
      </c>
    </row>
    <row r="27" spans="1:7" ht="15.75">
      <c r="A27" s="19" t="s">
        <v>97</v>
      </c>
      <c r="B27" s="19"/>
      <c r="C27" s="19"/>
      <c r="D27" s="25" t="s">
        <v>484</v>
      </c>
      <c r="E27" s="27" t="s">
        <v>84</v>
      </c>
      <c r="F27" s="47" t="s">
        <v>261</v>
      </c>
      <c r="G27" s="27" t="s">
        <v>84</v>
      </c>
    </row>
    <row r="28" spans="1:7" ht="15.75">
      <c r="A28" s="19" t="s">
        <v>98</v>
      </c>
      <c r="B28" s="19"/>
      <c r="C28" s="19"/>
      <c r="D28" s="25" t="s">
        <v>484</v>
      </c>
      <c r="E28" s="27" t="s">
        <v>84</v>
      </c>
      <c r="F28" s="47" t="s">
        <v>261</v>
      </c>
      <c r="G28" s="27" t="s">
        <v>84</v>
      </c>
    </row>
    <row r="29" spans="1:7" ht="15.75">
      <c r="A29" s="19" t="s">
        <v>99</v>
      </c>
      <c r="B29" s="19"/>
      <c r="C29" s="19"/>
      <c r="D29" s="25" t="s">
        <v>484</v>
      </c>
      <c r="E29" s="27" t="s">
        <v>84</v>
      </c>
      <c r="F29" s="47" t="s">
        <v>261</v>
      </c>
      <c r="G29" s="27" t="s">
        <v>84</v>
      </c>
    </row>
    <row r="30" spans="1:7" ht="15.75">
      <c r="A30" s="19"/>
      <c r="B30" s="19"/>
      <c r="C30" s="19"/>
      <c r="D30" s="19"/>
      <c r="E30" s="19"/>
      <c r="F30" s="19"/>
      <c r="G30" s="19"/>
    </row>
    <row r="31" spans="1:7" ht="15.75">
      <c r="A31" s="19" t="s">
        <v>100</v>
      </c>
      <c r="B31" s="19"/>
      <c r="C31" s="19"/>
      <c r="D31" s="19"/>
      <c r="E31" s="19"/>
      <c r="F31" s="19"/>
      <c r="G31" s="19"/>
    </row>
    <row r="32" spans="1:7" ht="15.75">
      <c r="A32" s="19" t="s">
        <v>101</v>
      </c>
      <c r="B32" s="19"/>
      <c r="C32" s="19"/>
      <c r="D32" s="19"/>
      <c r="E32" s="19"/>
      <c r="F32" s="19"/>
      <c r="G32" s="19"/>
    </row>
    <row r="33" spans="1:7" ht="15.75">
      <c r="A33" s="19" t="s">
        <v>10</v>
      </c>
      <c r="B33" s="19"/>
      <c r="C33" s="19"/>
      <c r="D33" s="19"/>
      <c r="E33" s="19"/>
      <c r="F33" s="19"/>
      <c r="G33" s="19"/>
    </row>
    <row r="34" spans="1:7" ht="15.75">
      <c r="A34" s="19" t="s">
        <v>102</v>
      </c>
      <c r="B34" s="19"/>
      <c r="C34" s="19"/>
      <c r="D34" s="25" t="s">
        <v>484</v>
      </c>
      <c r="E34" s="27" t="s">
        <v>84</v>
      </c>
      <c r="F34" s="47" t="s">
        <v>261</v>
      </c>
      <c r="G34" s="27" t="s">
        <v>84</v>
      </c>
    </row>
    <row r="35" spans="1:7" ht="15.75">
      <c r="A35" s="19" t="s">
        <v>103</v>
      </c>
      <c r="B35" s="19"/>
      <c r="C35" s="19"/>
      <c r="D35" s="25" t="s">
        <v>484</v>
      </c>
      <c r="E35" s="27" t="s">
        <v>84</v>
      </c>
      <c r="F35" s="47" t="s">
        <v>261</v>
      </c>
      <c r="G35" s="27" t="s">
        <v>84</v>
      </c>
    </row>
    <row r="36" spans="1:7" ht="15.75">
      <c r="A36" s="19" t="s">
        <v>104</v>
      </c>
      <c r="B36" s="19"/>
      <c r="C36" s="19"/>
      <c r="D36" s="25" t="s">
        <v>484</v>
      </c>
      <c r="E36" s="27" t="s">
        <v>84</v>
      </c>
      <c r="F36" s="47" t="s">
        <v>261</v>
      </c>
      <c r="G36" s="27" t="s">
        <v>84</v>
      </c>
    </row>
    <row r="37" spans="1:7" ht="15.75">
      <c r="A37" s="19"/>
      <c r="B37" s="19"/>
      <c r="C37" s="19"/>
      <c r="D37" s="19"/>
      <c r="E37" s="19"/>
      <c r="F37" s="19"/>
      <c r="G37" s="19"/>
    </row>
    <row r="38" spans="1:7" ht="15.75">
      <c r="A38" s="19" t="s">
        <v>11</v>
      </c>
      <c r="B38" s="19"/>
      <c r="C38" s="19"/>
      <c r="D38" s="19"/>
      <c r="E38" s="19"/>
      <c r="F38" s="19"/>
      <c r="G38" s="19"/>
    </row>
    <row r="39" spans="1:7" ht="15.75">
      <c r="A39" s="19" t="s">
        <v>189</v>
      </c>
      <c r="B39" s="19"/>
      <c r="C39" s="19"/>
      <c r="D39" s="25" t="s">
        <v>484</v>
      </c>
      <c r="E39" s="27" t="s">
        <v>84</v>
      </c>
      <c r="F39" s="47" t="s">
        <v>261</v>
      </c>
      <c r="G39" s="27" t="s">
        <v>84</v>
      </c>
    </row>
    <row r="40" spans="1:7" ht="15.75">
      <c r="A40" s="19" t="s">
        <v>188</v>
      </c>
      <c r="B40" s="19"/>
      <c r="C40" s="19"/>
      <c r="D40" s="25" t="s">
        <v>484</v>
      </c>
      <c r="E40" s="27" t="s">
        <v>84</v>
      </c>
      <c r="F40" s="47" t="s">
        <v>261</v>
      </c>
      <c r="G40" s="27" t="s">
        <v>84</v>
      </c>
    </row>
    <row r="41" spans="1:7" ht="15.75">
      <c r="A41" s="19"/>
      <c r="B41" s="19"/>
      <c r="C41" s="19"/>
      <c r="D41" s="19"/>
      <c r="E41" s="19"/>
      <c r="F41" s="19"/>
      <c r="G41" s="19"/>
    </row>
    <row r="42" spans="1:7" ht="15.75">
      <c r="A42" s="19" t="s">
        <v>12</v>
      </c>
      <c r="B42" s="19"/>
      <c r="C42" s="19"/>
      <c r="D42" s="19"/>
      <c r="E42" s="19"/>
      <c r="F42" s="19"/>
      <c r="G42" s="19"/>
    </row>
    <row r="43" spans="1:7" ht="15.75">
      <c r="A43" s="19" t="s">
        <v>105</v>
      </c>
      <c r="B43" s="19"/>
      <c r="C43" s="19"/>
      <c r="D43" s="25" t="s">
        <v>484</v>
      </c>
      <c r="E43" s="27" t="s">
        <v>84</v>
      </c>
      <c r="F43" s="47" t="s">
        <v>261</v>
      </c>
      <c r="G43" s="27" t="s">
        <v>84</v>
      </c>
    </row>
    <row r="44" spans="1:7" ht="15.75">
      <c r="A44" s="19"/>
      <c r="B44" s="19"/>
      <c r="C44" s="19"/>
      <c r="D44" s="19"/>
      <c r="E44" s="19"/>
      <c r="F44" s="19"/>
      <c r="G44" s="19"/>
    </row>
    <row r="45" spans="1:7" ht="15.75">
      <c r="A45" s="19" t="s">
        <v>13</v>
      </c>
      <c r="B45" s="19"/>
      <c r="C45" s="19"/>
      <c r="D45" s="19"/>
      <c r="E45" s="19"/>
      <c r="F45" s="19"/>
      <c r="G45" s="19"/>
    </row>
    <row r="46" spans="1:7" ht="15.75">
      <c r="A46" s="19" t="s">
        <v>106</v>
      </c>
      <c r="B46" s="19"/>
      <c r="C46" s="19"/>
      <c r="D46" s="19"/>
      <c r="E46" s="19"/>
      <c r="F46" s="19"/>
      <c r="G46" s="19"/>
    </row>
    <row r="47" spans="1:7" ht="15.75">
      <c r="A47" s="19" t="s">
        <v>185</v>
      </c>
      <c r="B47" s="19"/>
      <c r="C47" s="19"/>
      <c r="D47" s="25" t="s">
        <v>484</v>
      </c>
      <c r="E47" s="27" t="s">
        <v>84</v>
      </c>
      <c r="F47" s="47" t="s">
        <v>261</v>
      </c>
      <c r="G47" s="27" t="s">
        <v>84</v>
      </c>
    </row>
    <row r="48" spans="1:7" ht="15.75">
      <c r="A48" s="19"/>
      <c r="B48" s="19"/>
      <c r="C48" s="19"/>
      <c r="D48" s="19"/>
      <c r="E48" s="19"/>
      <c r="F48" s="19"/>
      <c r="G48" s="19"/>
    </row>
    <row r="49" spans="1:7" ht="15.75">
      <c r="A49" s="19" t="s">
        <v>14</v>
      </c>
      <c r="B49" s="19"/>
      <c r="C49" s="19"/>
      <c r="D49" s="19"/>
      <c r="E49" s="19"/>
      <c r="F49" s="19"/>
      <c r="G49" s="19"/>
    </row>
    <row r="50" spans="1:7" ht="15.75">
      <c r="A50" s="19" t="s">
        <v>107</v>
      </c>
      <c r="B50" s="19"/>
      <c r="C50" s="19"/>
      <c r="D50" s="19"/>
      <c r="E50" s="19"/>
      <c r="F50" s="19"/>
      <c r="G50" s="19"/>
    </row>
    <row r="51" spans="1:7" ht="15.75">
      <c r="A51" s="19" t="s">
        <v>108</v>
      </c>
      <c r="B51" s="19"/>
      <c r="C51" s="19"/>
      <c r="D51" s="25" t="s">
        <v>484</v>
      </c>
      <c r="E51" s="27" t="s">
        <v>84</v>
      </c>
      <c r="F51" s="47" t="s">
        <v>261</v>
      </c>
      <c r="G51" s="27" t="s">
        <v>84</v>
      </c>
    </row>
    <row r="52" spans="1:7" ht="15.75">
      <c r="A52" s="19"/>
      <c r="B52" s="19"/>
      <c r="C52" s="19"/>
      <c r="D52" s="19"/>
      <c r="E52" s="19"/>
      <c r="F52" s="19"/>
      <c r="G52" s="19"/>
    </row>
    <row r="53" spans="1:7" ht="15.75">
      <c r="A53" s="19" t="s">
        <v>109</v>
      </c>
      <c r="B53" s="19"/>
      <c r="C53" s="19"/>
      <c r="D53" s="19"/>
      <c r="E53" s="19"/>
      <c r="F53" s="19"/>
      <c r="G53" s="19"/>
    </row>
    <row r="54" spans="1:7" ht="15.75">
      <c r="A54" s="19" t="s">
        <v>110</v>
      </c>
      <c r="B54" s="19"/>
      <c r="C54" s="19"/>
      <c r="D54" s="25" t="s">
        <v>484</v>
      </c>
      <c r="E54" s="27" t="s">
        <v>84</v>
      </c>
      <c r="F54" s="47" t="s">
        <v>261</v>
      </c>
      <c r="G54" s="27" t="s">
        <v>84</v>
      </c>
    </row>
    <row r="55" spans="1:7" ht="15.75">
      <c r="A55" s="19" t="s">
        <v>111</v>
      </c>
      <c r="B55" s="19"/>
      <c r="C55" s="19"/>
      <c r="D55" s="25" t="s">
        <v>484</v>
      </c>
      <c r="E55" s="27" t="s">
        <v>84</v>
      </c>
      <c r="F55" s="47" t="s">
        <v>261</v>
      </c>
      <c r="G55" s="27" t="s">
        <v>84</v>
      </c>
    </row>
    <row r="56" spans="1:7" ht="15.75">
      <c r="A56" s="19" t="s">
        <v>112</v>
      </c>
      <c r="B56" s="19"/>
      <c r="C56" s="19"/>
      <c r="D56" s="25" t="s">
        <v>484</v>
      </c>
      <c r="E56" s="27" t="s">
        <v>84</v>
      </c>
      <c r="F56" s="49" t="s">
        <v>261</v>
      </c>
      <c r="G56" s="27" t="s">
        <v>84</v>
      </c>
    </row>
    <row r="57" spans="1:7" ht="15.75">
      <c r="A57" s="19" t="s">
        <v>113</v>
      </c>
      <c r="B57" s="19"/>
      <c r="C57" s="19"/>
      <c r="D57" s="25" t="s">
        <v>484</v>
      </c>
      <c r="E57" s="19"/>
      <c r="F57" s="48"/>
      <c r="G57" s="19"/>
    </row>
    <row r="58" spans="1:7" ht="15.75">
      <c r="A58" s="19" t="s">
        <v>114</v>
      </c>
      <c r="B58" s="19"/>
      <c r="C58" s="19"/>
      <c r="D58" s="25" t="s">
        <v>484</v>
      </c>
      <c r="E58" s="27" t="s">
        <v>84</v>
      </c>
      <c r="F58" s="49" t="s">
        <v>261</v>
      </c>
      <c r="G58" s="27" t="s">
        <v>84</v>
      </c>
    </row>
    <row r="59" spans="1:7" ht="15.75">
      <c r="A59" s="19"/>
      <c r="B59" s="19"/>
      <c r="C59" s="19"/>
      <c r="D59" s="19"/>
      <c r="E59" s="19"/>
      <c r="F59" s="19"/>
      <c r="G59" s="19"/>
    </row>
    <row r="60" spans="1:7" ht="15.75">
      <c r="A60" s="19" t="s">
        <v>115</v>
      </c>
      <c r="B60" s="19"/>
      <c r="C60" s="19"/>
      <c r="D60" s="19"/>
      <c r="E60" s="19"/>
      <c r="F60" s="23"/>
      <c r="G60" s="19"/>
    </row>
    <row r="61" spans="1:7" ht="15.75">
      <c r="A61" s="19" t="s">
        <v>15</v>
      </c>
      <c r="B61" s="19"/>
      <c r="C61" s="19"/>
      <c r="D61" s="25" t="s">
        <v>484</v>
      </c>
      <c r="E61" s="27" t="s">
        <v>84</v>
      </c>
      <c r="F61" s="47" t="s">
        <v>261</v>
      </c>
      <c r="G61" s="27" t="s">
        <v>84</v>
      </c>
    </row>
    <row r="62" spans="1:7" ht="15.75">
      <c r="A62" s="19" t="s">
        <v>116</v>
      </c>
      <c r="B62" s="19"/>
      <c r="C62" s="19"/>
      <c r="D62" s="25" t="s">
        <v>484</v>
      </c>
      <c r="E62" s="27" t="s">
        <v>84</v>
      </c>
      <c r="F62" s="49" t="s">
        <v>261</v>
      </c>
      <c r="G62" s="27" t="s">
        <v>84</v>
      </c>
    </row>
    <row r="63" spans="1:7" ht="15.75">
      <c r="A63" s="19" t="s">
        <v>117</v>
      </c>
      <c r="B63" s="19"/>
      <c r="C63" s="19"/>
      <c r="D63" s="19"/>
      <c r="E63" s="19"/>
      <c r="F63" s="23"/>
      <c r="G63" s="19"/>
    </row>
    <row r="64" spans="1:7" ht="15.75">
      <c r="A64" s="19" t="s">
        <v>118</v>
      </c>
      <c r="B64" s="19"/>
      <c r="C64" s="19"/>
      <c r="D64" s="25" t="s">
        <v>484</v>
      </c>
      <c r="E64" s="27" t="s">
        <v>84</v>
      </c>
      <c r="F64" s="47" t="s">
        <v>261</v>
      </c>
      <c r="G64" s="27" t="s">
        <v>84</v>
      </c>
    </row>
    <row r="65" spans="1:7" ht="15.75">
      <c r="A65" s="19" t="s">
        <v>119</v>
      </c>
      <c r="B65" s="19"/>
      <c r="C65" s="19"/>
      <c r="D65" s="19"/>
      <c r="E65" s="19"/>
      <c r="F65" s="19"/>
      <c r="G65" s="19"/>
    </row>
    <row r="66" spans="1:7" ht="15.75">
      <c r="A66" s="19" t="s">
        <v>120</v>
      </c>
      <c r="B66" s="19"/>
      <c r="C66" s="19"/>
      <c r="D66" s="19"/>
      <c r="E66" s="19"/>
      <c r="F66" s="19"/>
      <c r="G66" s="19"/>
    </row>
    <row r="67" spans="1:7" ht="15.75">
      <c r="A67" s="19" t="s">
        <v>121</v>
      </c>
      <c r="B67" s="19"/>
      <c r="C67" s="19"/>
      <c r="D67" s="25" t="s">
        <v>484</v>
      </c>
      <c r="E67" s="27" t="s">
        <v>84</v>
      </c>
      <c r="F67" s="49" t="s">
        <v>261</v>
      </c>
      <c r="G67" s="27" t="s">
        <v>84</v>
      </c>
    </row>
    <row r="68" spans="1:7" ht="15.75">
      <c r="A68" s="19" t="s">
        <v>122</v>
      </c>
      <c r="B68" s="19"/>
      <c r="C68" s="19"/>
      <c r="D68" s="25" t="s">
        <v>484</v>
      </c>
      <c r="E68" s="27" t="s">
        <v>84</v>
      </c>
      <c r="F68" s="49" t="s">
        <v>261</v>
      </c>
      <c r="G68" s="27" t="s">
        <v>84</v>
      </c>
    </row>
    <row r="69" spans="1:7" ht="15.75">
      <c r="A69" s="19" t="s">
        <v>123</v>
      </c>
      <c r="B69" s="19"/>
      <c r="C69" s="19"/>
      <c r="D69" s="19"/>
      <c r="E69" s="19"/>
      <c r="F69" s="19"/>
      <c r="G69" s="19"/>
    </row>
    <row r="70" spans="1:7" ht="15.75">
      <c r="A70" s="19" t="s">
        <v>124</v>
      </c>
      <c r="B70" s="19"/>
      <c r="C70" s="19"/>
      <c r="D70" s="25" t="s">
        <v>484</v>
      </c>
      <c r="E70" s="27" t="s">
        <v>84</v>
      </c>
      <c r="F70" s="47" t="s">
        <v>261</v>
      </c>
      <c r="G70" s="27" t="s">
        <v>84</v>
      </c>
    </row>
    <row r="71" spans="1:7" ht="15.75">
      <c r="A71" s="19" t="s">
        <v>125</v>
      </c>
      <c r="B71" s="19"/>
      <c r="C71" s="19"/>
      <c r="D71" s="25" t="s">
        <v>484</v>
      </c>
      <c r="E71" s="27" t="s">
        <v>84</v>
      </c>
      <c r="F71" s="47" t="s">
        <v>261</v>
      </c>
      <c r="G71" s="27" t="s">
        <v>84</v>
      </c>
    </row>
    <row r="72" spans="1:7" ht="15.75">
      <c r="A72" s="19" t="s">
        <v>126</v>
      </c>
      <c r="B72" s="19"/>
      <c r="C72" s="19"/>
      <c r="D72" s="25" t="s">
        <v>484</v>
      </c>
      <c r="E72" s="27" t="s">
        <v>84</v>
      </c>
      <c r="F72" s="47" t="s">
        <v>261</v>
      </c>
      <c r="G72" s="27" t="s">
        <v>84</v>
      </c>
    </row>
    <row r="73" spans="1:7" ht="15.75">
      <c r="A73" s="19" t="s">
        <v>127</v>
      </c>
      <c r="B73" s="19"/>
      <c r="C73" s="19"/>
      <c r="D73" s="25" t="s">
        <v>484</v>
      </c>
      <c r="E73" s="27" t="s">
        <v>84</v>
      </c>
      <c r="F73" s="47" t="s">
        <v>261</v>
      </c>
      <c r="G73" s="27" t="s">
        <v>84</v>
      </c>
    </row>
    <row r="74" spans="1:7" ht="15.75">
      <c r="A74" s="19" t="s">
        <v>128</v>
      </c>
      <c r="B74" s="19"/>
      <c r="C74" s="19"/>
      <c r="D74" s="25" t="s">
        <v>484</v>
      </c>
      <c r="E74" s="27" t="s">
        <v>84</v>
      </c>
      <c r="F74" s="47" t="s">
        <v>261</v>
      </c>
      <c r="G74" s="27" t="s">
        <v>84</v>
      </c>
    </row>
    <row r="75" spans="1:7" ht="15.75">
      <c r="A75" s="19"/>
      <c r="B75" s="19"/>
      <c r="C75" s="19"/>
      <c r="D75" s="19"/>
      <c r="E75" s="19"/>
      <c r="F75" s="19"/>
      <c r="G75" s="19"/>
    </row>
    <row r="76" spans="1:7" ht="15.75">
      <c r="A76" s="19" t="s">
        <v>9</v>
      </c>
      <c r="B76" s="19"/>
      <c r="C76" s="19"/>
      <c r="D76" s="27"/>
      <c r="E76" s="27"/>
      <c r="F76" s="26"/>
      <c r="G76" s="27"/>
    </row>
    <row r="77" spans="1:7" ht="15.75">
      <c r="A77" s="19" t="s">
        <v>129</v>
      </c>
      <c r="B77" s="19"/>
      <c r="C77" s="19"/>
      <c r="D77" s="25" t="s">
        <v>484</v>
      </c>
      <c r="E77" s="27" t="s">
        <v>84</v>
      </c>
      <c r="F77" s="47" t="s">
        <v>261</v>
      </c>
      <c r="G77" s="27" t="s">
        <v>84</v>
      </c>
    </row>
    <row r="78" spans="1:7" ht="15.75">
      <c r="A78" s="19" t="s">
        <v>130</v>
      </c>
      <c r="B78" s="19"/>
      <c r="C78" s="19"/>
      <c r="D78" s="25" t="s">
        <v>484</v>
      </c>
      <c r="E78" s="27" t="s">
        <v>84</v>
      </c>
      <c r="F78" s="47" t="s">
        <v>261</v>
      </c>
      <c r="G78" s="27" t="s">
        <v>84</v>
      </c>
    </row>
    <row r="79" spans="1:7" ht="15.75">
      <c r="A79" s="19" t="s">
        <v>131</v>
      </c>
      <c r="B79" s="19"/>
      <c r="C79" s="19"/>
      <c r="D79" s="27"/>
      <c r="E79" s="27"/>
      <c r="F79" s="47" t="s">
        <v>261</v>
      </c>
      <c r="G79" s="27"/>
    </row>
    <row r="80" spans="1:7" ht="15.75">
      <c r="A80" s="19" t="s">
        <v>132</v>
      </c>
      <c r="B80" s="19"/>
      <c r="C80" s="19"/>
      <c r="D80" s="25" t="s">
        <v>484</v>
      </c>
      <c r="E80" s="27" t="s">
        <v>84</v>
      </c>
      <c r="F80" s="47" t="s">
        <v>261</v>
      </c>
      <c r="G80" s="27" t="s">
        <v>84</v>
      </c>
    </row>
    <row r="81" spans="1:7" ht="16.5" thickBot="1">
      <c r="A81" s="28"/>
      <c r="B81" s="28"/>
      <c r="C81" s="28"/>
      <c r="D81" s="29"/>
      <c r="E81" s="29"/>
      <c r="F81" s="29"/>
      <c r="G81" s="29"/>
    </row>
    <row r="82" spans="1:7" ht="18.75">
      <c r="A82" s="46" t="s">
        <v>167</v>
      </c>
      <c r="B82" s="23"/>
      <c r="C82" s="23"/>
      <c r="D82" s="42" t="s">
        <v>183</v>
      </c>
      <c r="E82" s="33"/>
      <c r="F82" s="33"/>
      <c r="G82" s="33"/>
    </row>
    <row r="83" spans="1:7" ht="15.75">
      <c r="A83" s="30" t="s">
        <v>133</v>
      </c>
      <c r="B83" s="21"/>
      <c r="C83" s="23"/>
      <c r="D83" s="33"/>
      <c r="E83" s="33"/>
      <c r="F83" s="33"/>
      <c r="G83" s="33"/>
    </row>
    <row r="84" spans="1:7" ht="15.75">
      <c r="A84" s="30"/>
      <c r="B84" s="22"/>
      <c r="C84" s="23"/>
      <c r="D84" s="34" t="s">
        <v>134</v>
      </c>
      <c r="E84" s="23"/>
      <c r="F84" s="23"/>
      <c r="G84" s="23"/>
    </row>
    <row r="85" spans="1:7" ht="15.75">
      <c r="A85" s="23"/>
      <c r="B85" s="35" t="s">
        <v>135</v>
      </c>
      <c r="C85" s="23"/>
      <c r="D85" s="23"/>
      <c r="E85" s="36" t="s">
        <v>136</v>
      </c>
      <c r="F85" s="23"/>
      <c r="G85" s="23"/>
    </row>
    <row r="86" spans="1:7" ht="15.75">
      <c r="A86" s="43" t="s">
        <v>137</v>
      </c>
      <c r="B86" s="21"/>
      <c r="C86" s="23"/>
      <c r="D86" s="23"/>
      <c r="E86" s="36" t="s">
        <v>138</v>
      </c>
      <c r="F86" s="23"/>
      <c r="G86" s="23"/>
    </row>
    <row r="87" spans="1:7" ht="15.75">
      <c r="A87" s="43"/>
      <c r="B87" s="37" t="s">
        <v>25</v>
      </c>
      <c r="C87" s="23"/>
      <c r="D87" s="23"/>
      <c r="E87" s="31"/>
      <c r="F87" s="31"/>
      <c r="G87" s="33"/>
    </row>
    <row r="88" spans="1:7" ht="15.75">
      <c r="A88" s="30"/>
      <c r="B88" s="23"/>
      <c r="C88" s="23"/>
      <c r="D88" s="38"/>
      <c r="E88" s="39" t="s">
        <v>184</v>
      </c>
      <c r="F88" s="40"/>
      <c r="G88" s="38"/>
    </row>
    <row r="89" spans="1:7" ht="15.75">
      <c r="A89" s="23"/>
      <c r="B89" s="35" t="s">
        <v>135</v>
      </c>
      <c r="C89" s="23"/>
      <c r="D89" s="33"/>
      <c r="E89" s="31"/>
      <c r="F89" s="31"/>
      <c r="G89" s="23"/>
    </row>
    <row r="90" spans="1:7" ht="15.75">
      <c r="A90" s="23"/>
      <c r="B90" s="23"/>
      <c r="C90" s="23"/>
      <c r="D90" s="44" t="s">
        <v>139</v>
      </c>
      <c r="E90" s="33"/>
      <c r="F90" s="33"/>
      <c r="G90" s="23"/>
    </row>
  </sheetData>
  <phoneticPr fontId="7" type="noConversion"/>
  <pageMargins left="1.19" right="0.39" top="0.93" bottom="0.16" header="0.47" footer="0.19"/>
  <pageSetup paperSize="5" scale="60" fitToHeight="2" orientation="portrait" r:id="rId1"/>
  <headerFooter alignWithMargins="0">
    <oddHeader>&amp;C&amp;"Calibri,Bold"GUAM DEPARTMENT OF EDUCATION
FISCAL YEAR 2014 BUDGET DOCUMENT CHECKLIST&amp;R&amp;"Calibri,Bold"BBMR BDC-1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opLeftCell="A14" zoomScaleNormal="125" workbookViewId="0">
      <selection activeCell="F17" sqref="F17"/>
    </sheetView>
  </sheetViews>
  <sheetFormatPr defaultColWidth="7.109375" defaultRowHeight="12.75"/>
  <cols>
    <col min="1" max="8" width="7.109375" style="8"/>
    <col min="9" max="9" width="7.109375" style="8" customWidth="1"/>
    <col min="10" max="10" width="8.21875" style="8" customWidth="1"/>
    <col min="11" max="16384" width="7.109375" style="8"/>
  </cols>
  <sheetData>
    <row r="1" spans="1:10" ht="15.75">
      <c r="J1" s="32" t="s">
        <v>6</v>
      </c>
    </row>
    <row r="2" spans="1:10" ht="18.75" customHeight="1">
      <c r="A2" s="430" t="s">
        <v>171</v>
      </c>
      <c r="B2" s="430"/>
      <c r="C2" s="430"/>
      <c r="D2" s="430"/>
      <c r="E2" s="430"/>
      <c r="F2" s="430"/>
      <c r="G2" s="430"/>
      <c r="H2" s="430"/>
      <c r="I2" s="430"/>
      <c r="J2" s="430"/>
    </row>
    <row r="3" spans="1:10" ht="15.75" customHeight="1">
      <c r="A3" s="430" t="s">
        <v>500</v>
      </c>
      <c r="B3" s="430"/>
      <c r="C3" s="430"/>
      <c r="D3" s="430"/>
      <c r="E3" s="430"/>
      <c r="F3" s="430"/>
      <c r="G3" s="430"/>
      <c r="H3" s="430"/>
      <c r="I3" s="430"/>
      <c r="J3" s="430"/>
    </row>
    <row r="4" spans="1:10" ht="15" customHeight="1">
      <c r="A4" s="430" t="s">
        <v>172</v>
      </c>
      <c r="B4" s="430"/>
      <c r="C4" s="430"/>
      <c r="D4" s="430"/>
      <c r="E4" s="430"/>
      <c r="F4" s="430"/>
      <c r="G4" s="430"/>
      <c r="H4" s="430"/>
      <c r="I4" s="430"/>
      <c r="J4" s="430"/>
    </row>
    <row r="5" spans="1:10" ht="15.75">
      <c r="A5" s="9"/>
    </row>
    <row r="6" spans="1:10" ht="15.75">
      <c r="A6" s="10"/>
    </row>
    <row r="7" spans="1:10" ht="15.75">
      <c r="A7" s="432" t="s">
        <v>481</v>
      </c>
      <c r="B7" s="432"/>
      <c r="C7" s="432"/>
      <c r="D7" s="432"/>
      <c r="E7" s="432"/>
      <c r="F7" s="432"/>
      <c r="G7" s="432"/>
      <c r="H7" s="432"/>
      <c r="I7" s="432"/>
      <c r="J7" s="432"/>
    </row>
    <row r="8" spans="1:10" ht="9" customHeight="1">
      <c r="A8" s="10"/>
    </row>
    <row r="9" spans="1:10" ht="15.75">
      <c r="A9" s="432" t="s">
        <v>22</v>
      </c>
      <c r="B9" s="432"/>
      <c r="C9" s="432"/>
      <c r="D9" s="432"/>
      <c r="E9" s="432"/>
      <c r="F9" s="432"/>
      <c r="G9" s="432"/>
      <c r="H9" s="432"/>
      <c r="I9" s="432"/>
      <c r="J9" s="432"/>
    </row>
    <row r="10" spans="1:10" ht="9.75" customHeight="1">
      <c r="A10" s="10"/>
      <c r="B10" s="11"/>
    </row>
    <row r="11" spans="1:10" ht="15.75">
      <c r="A11" s="432" t="s">
        <v>482</v>
      </c>
      <c r="B11" s="432"/>
      <c r="C11" s="432"/>
      <c r="D11" s="432"/>
      <c r="E11" s="432"/>
      <c r="F11" s="432"/>
      <c r="G11" s="432"/>
      <c r="H11" s="432"/>
      <c r="I11" s="432"/>
      <c r="J11" s="432"/>
    </row>
    <row r="12" spans="1:10" ht="15.75">
      <c r="A12" s="9"/>
    </row>
    <row r="13" spans="1:10" ht="15.75">
      <c r="A13" s="11" t="s">
        <v>190</v>
      </c>
    </row>
    <row r="14" spans="1:10" ht="15.75">
      <c r="A14" s="9" t="s">
        <v>191</v>
      </c>
    </row>
    <row r="15" spans="1:10" ht="5.25" customHeight="1">
      <c r="A15" s="9"/>
    </row>
    <row r="16" spans="1:10" ht="15.75">
      <c r="A16" s="12" t="s">
        <v>192</v>
      </c>
    </row>
    <row r="17" spans="1:10" ht="15.75">
      <c r="A17" s="12" t="s">
        <v>193</v>
      </c>
    </row>
    <row r="18" spans="1:10" ht="15.75">
      <c r="A18" s="12" t="s">
        <v>194</v>
      </c>
    </row>
    <row r="19" spans="1:10">
      <c r="A19" s="13"/>
    </row>
    <row r="20" spans="1:10" ht="15.75">
      <c r="A20" s="14" t="s">
        <v>195</v>
      </c>
      <c r="B20" s="9"/>
    </row>
    <row r="21" spans="1:10" ht="53.25" customHeight="1">
      <c r="A21" s="433" t="s">
        <v>226</v>
      </c>
      <c r="B21" s="433"/>
      <c r="C21" s="433"/>
      <c r="D21" s="433"/>
      <c r="E21" s="433"/>
      <c r="F21" s="433"/>
      <c r="G21" s="433"/>
      <c r="H21" s="433"/>
      <c r="I21" s="433"/>
    </row>
    <row r="22" spans="1:10">
      <c r="A22" s="13"/>
    </row>
    <row r="23" spans="1:10" ht="15.75">
      <c r="A23" s="11" t="s">
        <v>173</v>
      </c>
    </row>
    <row r="24" spans="1:10" ht="15.75">
      <c r="A24" s="9"/>
    </row>
    <row r="25" spans="1:10" ht="41.25" customHeight="1">
      <c r="A25" s="431" t="s">
        <v>196</v>
      </c>
      <c r="B25" s="431"/>
      <c r="C25" s="431"/>
      <c r="D25" s="431"/>
      <c r="E25" s="431"/>
      <c r="F25" s="431"/>
      <c r="G25" s="431"/>
      <c r="H25" s="431"/>
      <c r="I25" s="431"/>
      <c r="J25" s="431"/>
    </row>
    <row r="26" spans="1:10" ht="53.25" customHeight="1">
      <c r="A26" s="431" t="s">
        <v>197</v>
      </c>
      <c r="B26" s="431"/>
      <c r="C26" s="431"/>
      <c r="D26" s="431"/>
      <c r="E26" s="431"/>
      <c r="F26" s="431"/>
      <c r="G26" s="431"/>
      <c r="H26" s="431"/>
      <c r="I26" s="431"/>
      <c r="J26" s="431"/>
    </row>
    <row r="27" spans="1:10" ht="41.25" customHeight="1">
      <c r="A27" s="431" t="s">
        <v>198</v>
      </c>
      <c r="B27" s="431"/>
      <c r="C27" s="431"/>
      <c r="D27" s="431"/>
      <c r="E27" s="431"/>
      <c r="F27" s="431"/>
      <c r="G27" s="431"/>
      <c r="H27" s="431"/>
      <c r="I27" s="431"/>
      <c r="J27" s="431"/>
    </row>
    <row r="28" spans="1:10" ht="41.25" customHeight="1">
      <c r="A28" s="431" t="s">
        <v>199</v>
      </c>
      <c r="B28" s="431"/>
      <c r="C28" s="431"/>
      <c r="D28" s="431"/>
      <c r="E28" s="431"/>
      <c r="F28" s="431"/>
      <c r="G28" s="431"/>
      <c r="H28" s="431"/>
      <c r="I28" s="431"/>
      <c r="J28" s="431"/>
    </row>
    <row r="29" spans="1:10" ht="41.25" customHeight="1">
      <c r="A29" s="431" t="s">
        <v>16</v>
      </c>
      <c r="B29" s="431"/>
      <c r="C29" s="431"/>
      <c r="D29" s="431"/>
      <c r="E29" s="431"/>
      <c r="F29" s="431"/>
      <c r="G29" s="431"/>
      <c r="H29" s="431"/>
      <c r="I29" s="431"/>
      <c r="J29" s="431"/>
    </row>
    <row r="30" spans="1:10" s="15" customFormat="1" ht="22.5" customHeight="1">
      <c r="A30" s="428"/>
      <c r="B30" s="428"/>
      <c r="C30" s="428"/>
      <c r="D30" s="428"/>
      <c r="E30" s="428"/>
      <c r="F30" s="428"/>
      <c r="G30" s="428"/>
      <c r="H30" s="428"/>
      <c r="I30" s="428"/>
      <c r="J30" s="428"/>
    </row>
    <row r="31" spans="1:10" s="15" customFormat="1" ht="22.5" customHeight="1">
      <c r="A31" s="428"/>
      <c r="B31" s="428"/>
      <c r="C31" s="428"/>
      <c r="D31" s="428"/>
      <c r="E31" s="428"/>
      <c r="F31" s="428"/>
      <c r="G31" s="428"/>
      <c r="H31" s="428"/>
      <c r="I31" s="428"/>
      <c r="J31" s="428"/>
    </row>
    <row r="32" spans="1:10" s="15" customFormat="1" ht="37.5" customHeight="1">
      <c r="A32" s="428"/>
      <c r="B32" s="428"/>
      <c r="C32" s="428"/>
      <c r="D32" s="428"/>
      <c r="E32" s="428"/>
      <c r="F32" s="428"/>
      <c r="G32" s="428"/>
      <c r="H32" s="428"/>
      <c r="I32" s="428"/>
      <c r="J32" s="428"/>
    </row>
    <row r="33" spans="1:10" s="15" customFormat="1" ht="21" customHeight="1">
      <c r="A33" s="428"/>
      <c r="B33" s="428"/>
      <c r="C33" s="428"/>
      <c r="D33" s="428"/>
      <c r="E33" s="428"/>
      <c r="F33" s="428"/>
      <c r="G33" s="428"/>
      <c r="H33" s="428"/>
      <c r="I33" s="428"/>
      <c r="J33" s="428"/>
    </row>
    <row r="34" spans="1:10" s="15" customFormat="1" ht="21" customHeight="1">
      <c r="A34" s="428"/>
      <c r="B34" s="428"/>
      <c r="C34" s="428"/>
      <c r="D34" s="428"/>
      <c r="E34" s="428"/>
      <c r="F34" s="428"/>
      <c r="G34" s="428"/>
      <c r="H34" s="428"/>
      <c r="I34" s="428"/>
      <c r="J34" s="428"/>
    </row>
    <row r="35" spans="1:10" s="15" customFormat="1" ht="21" customHeight="1">
      <c r="A35" s="428"/>
      <c r="B35" s="428"/>
      <c r="C35" s="428"/>
      <c r="D35" s="428"/>
      <c r="E35" s="428"/>
      <c r="F35" s="428"/>
      <c r="G35" s="428"/>
      <c r="H35" s="428"/>
      <c r="I35" s="428"/>
      <c r="J35" s="428"/>
    </row>
    <row r="36" spans="1:10" s="15" customFormat="1" ht="36.75" customHeight="1">
      <c r="A36" s="429"/>
      <c r="B36" s="429"/>
      <c r="C36" s="429"/>
      <c r="D36" s="429"/>
      <c r="E36" s="429"/>
      <c r="F36" s="429"/>
      <c r="G36" s="429"/>
      <c r="H36" s="429"/>
      <c r="I36" s="429"/>
      <c r="J36" s="429"/>
    </row>
    <row r="37" spans="1:10" s="15" customFormat="1" ht="36.75" customHeight="1">
      <c r="A37" s="428"/>
      <c r="B37" s="428"/>
      <c r="C37" s="428"/>
      <c r="D37" s="428"/>
      <c r="E37" s="428"/>
      <c r="F37" s="428"/>
      <c r="G37" s="428"/>
      <c r="H37" s="428"/>
      <c r="I37" s="428"/>
      <c r="J37" s="428"/>
    </row>
    <row r="38" spans="1:10" s="15" customFormat="1" ht="21" customHeight="1">
      <c r="A38" s="428"/>
      <c r="B38" s="428"/>
      <c r="C38" s="428"/>
      <c r="D38" s="428"/>
      <c r="E38" s="428"/>
      <c r="F38" s="428"/>
      <c r="G38" s="428"/>
      <c r="H38" s="428"/>
      <c r="I38" s="428"/>
      <c r="J38" s="428"/>
    </row>
    <row r="39" spans="1:10" s="15" customFormat="1" ht="39.75" customHeight="1">
      <c r="A39" s="428"/>
      <c r="B39" s="428"/>
      <c r="C39" s="428"/>
      <c r="D39" s="428"/>
      <c r="E39" s="428"/>
      <c r="F39" s="428"/>
      <c r="G39" s="428"/>
      <c r="H39" s="428"/>
      <c r="I39" s="428"/>
      <c r="J39" s="428"/>
    </row>
    <row r="40" spans="1:10" s="15" customFormat="1" ht="49.5" customHeight="1">
      <c r="A40" s="428"/>
      <c r="B40" s="428"/>
      <c r="C40" s="428"/>
      <c r="D40" s="428"/>
      <c r="E40" s="428"/>
      <c r="F40" s="428"/>
      <c r="G40" s="428"/>
      <c r="H40" s="428"/>
      <c r="I40" s="428"/>
      <c r="J40" s="428"/>
    </row>
    <row r="41" spans="1:10" ht="16.5" customHeight="1">
      <c r="A41" s="16"/>
      <c r="B41" s="16"/>
      <c r="C41" s="16"/>
      <c r="D41" s="16"/>
      <c r="E41" s="16"/>
      <c r="F41" s="16"/>
      <c r="G41" s="16"/>
      <c r="H41" s="16"/>
      <c r="I41" s="16"/>
      <c r="J41" s="16"/>
    </row>
    <row r="42" spans="1:10" ht="16.5" customHeight="1">
      <c r="A42" s="16"/>
      <c r="B42" s="16"/>
      <c r="C42" s="16"/>
      <c r="D42" s="16"/>
      <c r="E42" s="16"/>
      <c r="F42" s="16"/>
      <c r="G42" s="16"/>
      <c r="H42" s="16"/>
      <c r="I42" s="16"/>
      <c r="J42" s="16"/>
    </row>
  </sheetData>
  <mergeCells count="23">
    <mergeCell ref="A30:J30"/>
    <mergeCell ref="A31:J31"/>
    <mergeCell ref="A2:J2"/>
    <mergeCell ref="A3:J3"/>
    <mergeCell ref="A4:J4"/>
    <mergeCell ref="A29:J29"/>
    <mergeCell ref="A27:J27"/>
    <mergeCell ref="A7:J7"/>
    <mergeCell ref="A9:J9"/>
    <mergeCell ref="A26:J26"/>
    <mergeCell ref="A28:J28"/>
    <mergeCell ref="A11:J11"/>
    <mergeCell ref="A25:J25"/>
    <mergeCell ref="A21:I21"/>
    <mergeCell ref="A40:J40"/>
    <mergeCell ref="A32:J32"/>
    <mergeCell ref="A33:J33"/>
    <mergeCell ref="A34:J34"/>
    <mergeCell ref="A35:J35"/>
    <mergeCell ref="A36:J36"/>
    <mergeCell ref="A38:J38"/>
    <mergeCell ref="A39:J39"/>
    <mergeCell ref="A37:J37"/>
  </mergeCells>
  <phoneticPr fontId="10" type="noConversion"/>
  <pageMargins left="1" right="0.24" top="1" bottom="1" header="0.5" footer="0.5"/>
  <pageSetup paperSize="5"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showOutlineSymbols="0" zoomScale="87" workbookViewId="0">
      <selection activeCell="A37" sqref="A37:E37"/>
    </sheetView>
  </sheetViews>
  <sheetFormatPr defaultColWidth="5.6640625" defaultRowHeight="15.75"/>
  <cols>
    <col min="1" max="1" width="5.6640625" style="52"/>
    <col min="2" max="4" width="5.6640625" style="52" customWidth="1"/>
    <col min="5" max="5" width="24.6640625" style="52" customWidth="1"/>
    <col min="6" max="6" width="5.6640625" style="52"/>
    <col min="7" max="7" width="0.109375" style="52" customWidth="1"/>
    <col min="8" max="9" width="5.6640625" style="52"/>
    <col min="10" max="10" width="0.109375" style="52" customWidth="1"/>
    <col min="11" max="11" width="5.6640625" style="52"/>
    <col min="12" max="12" width="5.6640625" style="52" customWidth="1"/>
    <col min="13" max="13" width="0.33203125" style="52" customWidth="1"/>
    <col min="14" max="15" width="7.88671875" style="52" customWidth="1"/>
    <col min="16" max="16384" width="5.6640625" style="52"/>
  </cols>
  <sheetData>
    <row r="1" spans="1:16" s="50" customFormat="1">
      <c r="A1" s="52"/>
      <c r="B1" s="52"/>
      <c r="C1" s="52"/>
      <c r="D1" s="52" t="s">
        <v>262</v>
      </c>
      <c r="E1" s="52" t="s">
        <v>263</v>
      </c>
      <c r="F1" s="52"/>
      <c r="G1" s="52"/>
      <c r="H1" s="52"/>
      <c r="I1" s="52"/>
      <c r="J1" s="52"/>
      <c r="K1" s="52"/>
      <c r="L1" s="52"/>
      <c r="N1" s="53" t="s">
        <v>140</v>
      </c>
      <c r="O1" s="53"/>
      <c r="P1" s="52"/>
    </row>
    <row r="2" spans="1:16" s="50" customFormat="1">
      <c r="A2" s="54" t="s">
        <v>141</v>
      </c>
      <c r="B2" s="54"/>
      <c r="C2" s="54"/>
      <c r="D2" s="54"/>
      <c r="E2" s="54"/>
      <c r="F2" s="54"/>
      <c r="G2" s="54"/>
      <c r="H2" s="54"/>
      <c r="I2" s="54"/>
      <c r="J2" s="54"/>
      <c r="K2" s="54"/>
      <c r="L2" s="54"/>
      <c r="M2" s="54"/>
      <c r="N2" s="54"/>
      <c r="O2" s="54"/>
      <c r="P2" s="52"/>
    </row>
    <row r="3" spans="1:16" s="50" customFormat="1">
      <c r="A3" s="443" t="s">
        <v>502</v>
      </c>
      <c r="B3" s="443"/>
      <c r="C3" s="443"/>
      <c r="D3" s="443"/>
      <c r="E3" s="443"/>
      <c r="F3" s="443"/>
      <c r="G3" s="443"/>
      <c r="H3" s="443"/>
      <c r="I3" s="443"/>
      <c r="J3" s="443"/>
      <c r="K3" s="443"/>
      <c r="L3" s="443"/>
      <c r="M3" s="443"/>
      <c r="N3" s="443"/>
      <c r="O3" s="137"/>
      <c r="P3" s="52"/>
    </row>
    <row r="4" spans="1:16" s="50" customFormat="1">
      <c r="A4" s="52"/>
      <c r="B4" s="52"/>
      <c r="C4" s="52"/>
      <c r="D4" s="52"/>
      <c r="E4" s="52"/>
      <c r="F4" s="52"/>
      <c r="G4" s="52"/>
      <c r="H4" s="52"/>
      <c r="I4" s="52"/>
      <c r="J4" s="52"/>
      <c r="K4" s="52"/>
      <c r="P4" s="52"/>
    </row>
    <row r="5" spans="1:16" s="50" customFormat="1">
      <c r="A5" s="52" t="s">
        <v>200</v>
      </c>
      <c r="B5" s="52"/>
      <c r="D5" s="50" t="s">
        <v>179</v>
      </c>
      <c r="H5" s="55" t="s">
        <v>341</v>
      </c>
      <c r="I5" s="56"/>
      <c r="J5" s="56"/>
      <c r="K5" s="56"/>
      <c r="L5" s="56"/>
      <c r="M5" s="55"/>
      <c r="N5" s="55"/>
      <c r="O5" s="63"/>
      <c r="P5" s="52"/>
    </row>
    <row r="6" spans="1:16" s="50" customFormat="1">
      <c r="A6" s="52"/>
      <c r="B6" s="52"/>
      <c r="C6" s="52"/>
      <c r="D6" s="57"/>
      <c r="E6" s="57"/>
      <c r="F6" s="57"/>
      <c r="G6" s="57"/>
      <c r="H6" s="58"/>
      <c r="I6" s="58"/>
      <c r="J6" s="58"/>
      <c r="K6" s="58"/>
      <c r="L6" s="57"/>
      <c r="M6" s="57"/>
      <c r="N6" s="57"/>
      <c r="O6" s="63"/>
      <c r="P6" s="52"/>
    </row>
    <row r="7" spans="1:16" s="50" customFormat="1">
      <c r="A7" s="59" t="s">
        <v>264</v>
      </c>
      <c r="B7" s="60"/>
      <c r="C7" s="60"/>
      <c r="D7" s="60" t="s">
        <v>342</v>
      </c>
      <c r="E7" s="60"/>
      <c r="F7" s="60"/>
      <c r="G7" s="60"/>
      <c r="H7" s="60"/>
      <c r="I7" s="60"/>
      <c r="J7" s="60"/>
      <c r="K7" s="60"/>
      <c r="L7" s="60"/>
      <c r="M7" s="60"/>
      <c r="N7" s="61"/>
      <c r="O7" s="139"/>
      <c r="P7" s="63"/>
    </row>
    <row r="8" spans="1:16" s="50" customFormat="1">
      <c r="A8" s="61"/>
      <c r="B8" s="62"/>
      <c r="C8" s="62"/>
      <c r="D8" s="62"/>
      <c r="E8" s="62"/>
      <c r="F8" s="62"/>
      <c r="G8" s="62"/>
      <c r="H8" s="62"/>
      <c r="I8" s="62"/>
      <c r="J8" s="62"/>
      <c r="K8" s="62"/>
      <c r="L8" s="62"/>
      <c r="M8" s="62"/>
      <c r="N8" s="62"/>
      <c r="O8" s="63"/>
      <c r="P8" s="52"/>
    </row>
    <row r="9" spans="1:16" s="50" customFormat="1">
      <c r="A9" s="456" t="s">
        <v>17</v>
      </c>
      <c r="B9" s="457"/>
      <c r="C9" s="457"/>
      <c r="D9" s="457"/>
      <c r="E9" s="457"/>
      <c r="F9" s="457"/>
      <c r="G9" s="457"/>
      <c r="H9" s="457"/>
      <c r="I9" s="457"/>
      <c r="J9" s="457"/>
      <c r="K9" s="457"/>
      <c r="L9" s="457"/>
      <c r="M9" s="457"/>
      <c r="N9" s="458"/>
      <c r="O9" s="139"/>
      <c r="P9" s="63"/>
    </row>
    <row r="10" spans="1:16" s="50" customFormat="1" ht="95.25" customHeight="1">
      <c r="A10" s="459" t="s">
        <v>488</v>
      </c>
      <c r="B10" s="460"/>
      <c r="C10" s="460"/>
      <c r="D10" s="460"/>
      <c r="E10" s="460"/>
      <c r="F10" s="460"/>
      <c r="G10" s="460"/>
      <c r="H10" s="460"/>
      <c r="I10" s="460"/>
      <c r="J10" s="460"/>
      <c r="K10" s="460"/>
      <c r="L10" s="460"/>
      <c r="M10" s="460"/>
      <c r="N10" s="461"/>
      <c r="O10" s="140"/>
      <c r="P10" s="63"/>
    </row>
    <row r="11" spans="1:16" s="50" customFormat="1">
      <c r="A11" s="63"/>
      <c r="B11" s="63"/>
      <c r="C11" s="63"/>
      <c r="D11" s="63"/>
      <c r="E11" s="63"/>
      <c r="F11" s="63"/>
      <c r="G11" s="63"/>
      <c r="H11" s="63"/>
      <c r="I11" s="63"/>
      <c r="J11" s="63"/>
      <c r="K11" s="63"/>
      <c r="L11" s="63"/>
      <c r="M11" s="63"/>
      <c r="N11" s="63"/>
      <c r="O11" s="63"/>
      <c r="P11" s="52"/>
    </row>
    <row r="12" spans="1:16" s="50" customFormat="1">
      <c r="A12" s="452" t="s">
        <v>282</v>
      </c>
      <c r="B12" s="462"/>
      <c r="C12" s="462"/>
      <c r="D12" s="462"/>
      <c r="E12" s="462"/>
      <c r="F12" s="462"/>
      <c r="G12" s="462"/>
      <c r="H12" s="462"/>
      <c r="I12" s="462"/>
      <c r="J12" s="462"/>
      <c r="K12" s="462"/>
      <c r="L12" s="462"/>
      <c r="M12" s="462"/>
      <c r="N12" s="463"/>
      <c r="O12" s="141"/>
      <c r="P12" s="63"/>
    </row>
    <row r="13" spans="1:16" s="50" customFormat="1" ht="15.75" customHeight="1">
      <c r="A13" s="64">
        <v>1</v>
      </c>
      <c r="B13" s="65" t="s">
        <v>295</v>
      </c>
      <c r="C13" s="66"/>
      <c r="D13" s="67"/>
      <c r="E13" s="67"/>
      <c r="F13" s="67"/>
      <c r="G13" s="67"/>
      <c r="H13" s="67"/>
      <c r="I13" s="67"/>
      <c r="J13" s="67"/>
      <c r="K13" s="67"/>
      <c r="L13" s="67"/>
      <c r="M13" s="67"/>
      <c r="N13" s="68"/>
      <c r="O13" s="67"/>
    </row>
    <row r="14" spans="1:16" s="50" customFormat="1">
      <c r="A14" s="69">
        <v>2</v>
      </c>
      <c r="B14" s="65" t="s">
        <v>296</v>
      </c>
      <c r="C14" s="65"/>
      <c r="D14" s="63"/>
      <c r="E14" s="63"/>
      <c r="F14" s="63"/>
      <c r="G14" s="63"/>
      <c r="H14" s="63"/>
      <c r="I14" s="63"/>
      <c r="J14" s="63"/>
      <c r="K14" s="63"/>
      <c r="L14" s="63"/>
      <c r="M14" s="63"/>
      <c r="N14" s="70"/>
      <c r="O14" s="63"/>
      <c r="P14" s="52"/>
    </row>
    <row r="15" spans="1:16" s="50" customFormat="1">
      <c r="A15" s="69">
        <v>3</v>
      </c>
      <c r="B15" s="464" t="s">
        <v>297</v>
      </c>
      <c r="C15" s="465"/>
      <c r="D15" s="465"/>
      <c r="E15" s="465"/>
      <c r="F15" s="465"/>
      <c r="G15" s="465"/>
      <c r="H15" s="465"/>
      <c r="I15" s="465"/>
      <c r="J15" s="465"/>
      <c r="K15" s="465"/>
      <c r="L15" s="465"/>
      <c r="M15" s="465"/>
      <c r="N15" s="466"/>
      <c r="O15" s="136"/>
    </row>
    <row r="16" spans="1:16" s="50" customFormat="1">
      <c r="A16" s="69">
        <v>4</v>
      </c>
      <c r="B16" s="65" t="s">
        <v>298</v>
      </c>
      <c r="C16" s="65"/>
      <c r="D16" s="63"/>
      <c r="E16" s="63"/>
      <c r="F16" s="63"/>
      <c r="G16" s="63"/>
      <c r="H16" s="63"/>
      <c r="I16" s="63"/>
      <c r="J16" s="63"/>
      <c r="K16" s="63"/>
      <c r="L16" s="63"/>
      <c r="M16" s="63"/>
      <c r="N16" s="70"/>
      <c r="O16" s="63"/>
      <c r="P16" s="52"/>
    </row>
    <row r="17" spans="1:16" s="50" customFormat="1">
      <c r="A17" s="69">
        <v>5</v>
      </c>
      <c r="B17" s="65" t="s">
        <v>487</v>
      </c>
      <c r="C17" s="65"/>
      <c r="D17" s="63"/>
      <c r="E17" s="63"/>
      <c r="F17" s="63"/>
      <c r="G17" s="63"/>
      <c r="H17" s="63"/>
      <c r="I17" s="63"/>
      <c r="J17" s="63"/>
      <c r="K17" s="63"/>
      <c r="L17" s="63"/>
      <c r="M17" s="63"/>
      <c r="N17" s="70"/>
      <c r="O17" s="63"/>
      <c r="P17" s="52"/>
    </row>
    <row r="18" spans="1:16" s="50" customFormat="1">
      <c r="A18" s="69">
        <v>6</v>
      </c>
      <c r="B18" s="65" t="s">
        <v>299</v>
      </c>
      <c r="C18" s="65"/>
      <c r="D18" s="63"/>
      <c r="E18" s="63"/>
      <c r="F18" s="63"/>
      <c r="G18" s="63"/>
      <c r="H18" s="63"/>
      <c r="I18" s="63"/>
      <c r="J18" s="63"/>
      <c r="K18" s="63"/>
      <c r="L18" s="63"/>
      <c r="M18" s="63"/>
      <c r="N18" s="70"/>
      <c r="O18" s="63"/>
      <c r="P18" s="52"/>
    </row>
    <row r="19" spans="1:16" s="50" customFormat="1">
      <c r="A19" s="69">
        <v>7</v>
      </c>
      <c r="B19" s="65" t="s">
        <v>300</v>
      </c>
      <c r="C19" s="65"/>
      <c r="D19" s="63"/>
      <c r="E19" s="63"/>
      <c r="F19" s="63"/>
      <c r="G19" s="63"/>
      <c r="H19" s="63"/>
      <c r="I19" s="63"/>
      <c r="J19" s="63"/>
      <c r="K19" s="63"/>
      <c r="L19" s="63"/>
      <c r="M19" s="63"/>
      <c r="N19" s="70"/>
      <c r="O19" s="63"/>
      <c r="P19" s="52"/>
    </row>
    <row r="20" spans="1:16" s="50" customFormat="1">
      <c r="A20" s="69">
        <v>8</v>
      </c>
      <c r="B20" s="65" t="s">
        <v>301</v>
      </c>
      <c r="C20" s="65"/>
      <c r="D20" s="63"/>
      <c r="E20" s="63"/>
      <c r="F20" s="63"/>
      <c r="G20" s="63"/>
      <c r="H20" s="63"/>
      <c r="I20" s="63"/>
      <c r="J20" s="63"/>
      <c r="K20" s="63"/>
      <c r="L20" s="63"/>
      <c r="M20" s="63"/>
      <c r="N20" s="70"/>
      <c r="O20" s="63"/>
      <c r="P20" s="52"/>
    </row>
    <row r="21" spans="1:16" s="50" customFormat="1">
      <c r="A21" s="69">
        <v>9</v>
      </c>
      <c r="B21" s="65" t="s">
        <v>302</v>
      </c>
      <c r="C21" s="65"/>
      <c r="D21" s="63"/>
      <c r="E21" s="63"/>
      <c r="F21" s="63"/>
      <c r="G21" s="63"/>
      <c r="H21" s="63"/>
      <c r="I21" s="63"/>
      <c r="J21" s="63"/>
      <c r="K21" s="63"/>
      <c r="L21" s="63"/>
      <c r="M21" s="63"/>
      <c r="N21" s="70"/>
      <c r="O21" s="63"/>
      <c r="P21" s="52"/>
    </row>
    <row r="22" spans="1:16" s="50" customFormat="1">
      <c r="A22" s="71">
        <v>10</v>
      </c>
      <c r="B22" s="72" t="s">
        <v>303</v>
      </c>
      <c r="C22" s="72"/>
      <c r="D22" s="55"/>
      <c r="E22" s="55"/>
      <c r="F22" s="55"/>
      <c r="G22" s="55"/>
      <c r="H22" s="55"/>
      <c r="I22" s="55"/>
      <c r="J22" s="55"/>
      <c r="K22" s="55"/>
      <c r="L22" s="55"/>
      <c r="M22" s="55"/>
      <c r="N22" s="73"/>
      <c r="O22" s="63"/>
      <c r="P22" s="52"/>
    </row>
    <row r="23" spans="1:16" s="50" customFormat="1">
      <c r="A23" s="63"/>
      <c r="B23" s="63"/>
      <c r="C23" s="63"/>
      <c r="D23" s="63"/>
      <c r="E23" s="63"/>
      <c r="F23" s="63"/>
      <c r="G23" s="63"/>
      <c r="H23" s="63"/>
      <c r="I23" s="63"/>
      <c r="J23" s="63"/>
      <c r="K23" s="63"/>
      <c r="L23" s="63"/>
      <c r="M23" s="63"/>
      <c r="N23" s="63"/>
      <c r="O23" s="63"/>
      <c r="P23" s="52"/>
    </row>
    <row r="24" spans="1:16" s="50" customFormat="1" ht="14.25" customHeight="1">
      <c r="A24" s="452" t="s">
        <v>283</v>
      </c>
      <c r="B24" s="462"/>
      <c r="C24" s="462"/>
      <c r="D24" s="462"/>
      <c r="E24" s="462"/>
      <c r="F24" s="462"/>
      <c r="G24" s="462"/>
      <c r="H24" s="462"/>
      <c r="I24" s="462"/>
      <c r="J24" s="462"/>
      <c r="K24" s="462"/>
      <c r="L24" s="462"/>
      <c r="M24" s="462"/>
      <c r="N24" s="463"/>
      <c r="O24" s="141"/>
      <c r="P24" s="63"/>
    </row>
    <row r="25" spans="1:16" s="50" customFormat="1" ht="15.75" customHeight="1">
      <c r="A25" s="64">
        <v>1</v>
      </c>
      <c r="B25" s="470" t="s">
        <v>284</v>
      </c>
      <c r="C25" s="470"/>
      <c r="D25" s="470"/>
      <c r="E25" s="470"/>
      <c r="F25" s="470"/>
      <c r="G25" s="470"/>
      <c r="H25" s="470"/>
      <c r="I25" s="470"/>
      <c r="J25" s="470"/>
      <c r="K25" s="470"/>
      <c r="L25" s="470"/>
      <c r="M25" s="470"/>
      <c r="N25" s="471"/>
      <c r="O25" s="138"/>
      <c r="P25" s="63"/>
    </row>
    <row r="26" spans="1:16" s="50" customFormat="1" ht="15.75" customHeight="1">
      <c r="A26" s="64">
        <v>2</v>
      </c>
      <c r="B26" s="470" t="s">
        <v>285</v>
      </c>
      <c r="C26" s="470"/>
      <c r="D26" s="470"/>
      <c r="E26" s="470"/>
      <c r="F26" s="470"/>
      <c r="G26" s="470"/>
      <c r="H26" s="470"/>
      <c r="I26" s="470"/>
      <c r="J26" s="470"/>
      <c r="K26" s="470"/>
      <c r="L26" s="470"/>
      <c r="M26" s="470"/>
      <c r="N26" s="471"/>
      <c r="O26" s="138"/>
      <c r="P26" s="63"/>
    </row>
    <row r="27" spans="1:16" s="50" customFormat="1" ht="15.75" customHeight="1">
      <c r="A27" s="64">
        <v>3</v>
      </c>
      <c r="B27" s="470" t="s">
        <v>286</v>
      </c>
      <c r="C27" s="470"/>
      <c r="D27" s="470"/>
      <c r="E27" s="470"/>
      <c r="F27" s="470"/>
      <c r="G27" s="470"/>
      <c r="H27" s="470"/>
      <c r="I27" s="470"/>
      <c r="J27" s="470"/>
      <c r="K27" s="470"/>
      <c r="L27" s="470"/>
      <c r="M27" s="470"/>
      <c r="N27" s="471"/>
      <c r="O27" s="138"/>
      <c r="P27" s="63"/>
    </row>
    <row r="28" spans="1:16" s="50" customFormat="1" ht="15.75" customHeight="1">
      <c r="A28" s="64">
        <v>4</v>
      </c>
      <c r="B28" s="470" t="s">
        <v>287</v>
      </c>
      <c r="C28" s="470"/>
      <c r="D28" s="470"/>
      <c r="E28" s="470"/>
      <c r="F28" s="470"/>
      <c r="G28" s="470"/>
      <c r="H28" s="470"/>
      <c r="I28" s="470"/>
      <c r="J28" s="470"/>
      <c r="K28" s="470"/>
      <c r="L28" s="470"/>
      <c r="M28" s="470"/>
      <c r="N28" s="471"/>
      <c r="O28" s="138"/>
      <c r="P28" s="63"/>
    </row>
    <row r="29" spans="1:16" s="50" customFormat="1" ht="15" customHeight="1">
      <c r="A29" s="64">
        <v>5</v>
      </c>
      <c r="B29" s="470" t="s">
        <v>288</v>
      </c>
      <c r="C29" s="470"/>
      <c r="D29" s="470"/>
      <c r="E29" s="470"/>
      <c r="F29" s="470"/>
      <c r="G29" s="470"/>
      <c r="H29" s="470"/>
      <c r="I29" s="470"/>
      <c r="J29" s="470"/>
      <c r="K29" s="470"/>
      <c r="L29" s="470"/>
      <c r="M29" s="470"/>
      <c r="N29" s="471"/>
      <c r="O29" s="138"/>
      <c r="P29" s="63"/>
    </row>
    <row r="30" spans="1:16" s="50" customFormat="1" ht="16.5" customHeight="1">
      <c r="A30" s="74">
        <v>6</v>
      </c>
      <c r="B30" s="454" t="s">
        <v>289</v>
      </c>
      <c r="C30" s="454"/>
      <c r="D30" s="454"/>
      <c r="E30" s="454"/>
      <c r="F30" s="454"/>
      <c r="G30" s="454"/>
      <c r="H30" s="454"/>
      <c r="I30" s="454"/>
      <c r="J30" s="454"/>
      <c r="K30" s="454"/>
      <c r="L30" s="454"/>
      <c r="M30" s="454"/>
      <c r="N30" s="455"/>
      <c r="O30" s="139"/>
      <c r="P30" s="52"/>
    </row>
    <row r="32" spans="1:16" s="50" customFormat="1">
      <c r="A32" s="75" t="s">
        <v>142</v>
      </c>
      <c r="B32" s="76"/>
      <c r="C32" s="76"/>
      <c r="D32" s="76"/>
      <c r="E32" s="76"/>
      <c r="F32" s="76"/>
      <c r="G32" s="76"/>
      <c r="H32" s="76"/>
      <c r="I32" s="76"/>
      <c r="J32" s="76"/>
      <c r="K32" s="76"/>
      <c r="L32" s="76"/>
      <c r="M32" s="76"/>
      <c r="N32" s="77"/>
      <c r="O32" s="77"/>
      <c r="P32" s="63"/>
    </row>
    <row r="33" spans="1:16" s="50" customFormat="1" ht="56.25" customHeight="1">
      <c r="A33" s="467" t="s">
        <v>143</v>
      </c>
      <c r="B33" s="468"/>
      <c r="C33" s="468"/>
      <c r="D33" s="468"/>
      <c r="E33" s="469"/>
      <c r="F33" s="444" t="s">
        <v>503</v>
      </c>
      <c r="G33" s="447"/>
      <c r="H33" s="448"/>
      <c r="I33" s="444" t="s">
        <v>504</v>
      </c>
      <c r="J33" s="445"/>
      <c r="K33" s="446"/>
      <c r="L33" s="444" t="s">
        <v>505</v>
      </c>
      <c r="M33" s="447"/>
      <c r="N33" s="448"/>
      <c r="O33" s="143" t="s">
        <v>466</v>
      </c>
      <c r="P33" s="63"/>
    </row>
    <row r="34" spans="1:16" s="50" customFormat="1">
      <c r="A34" s="449" t="s">
        <v>265</v>
      </c>
      <c r="B34" s="450"/>
      <c r="C34" s="450"/>
      <c r="D34" s="450"/>
      <c r="E34" s="451"/>
      <c r="F34" s="78"/>
      <c r="G34" s="79"/>
      <c r="H34" s="80">
        <v>0.48</v>
      </c>
      <c r="I34" s="78"/>
      <c r="J34" s="79"/>
      <c r="K34" s="80">
        <v>0.53</v>
      </c>
      <c r="L34" s="78"/>
      <c r="M34" s="79"/>
      <c r="N34" s="80">
        <v>0.57999999999999996</v>
      </c>
      <c r="O34" s="144">
        <v>89</v>
      </c>
      <c r="P34" s="63"/>
    </row>
    <row r="35" spans="1:16" s="50" customFormat="1">
      <c r="A35" s="449" t="s">
        <v>266</v>
      </c>
      <c r="B35" s="450"/>
      <c r="C35" s="450"/>
      <c r="D35" s="450"/>
      <c r="E35" s="450"/>
      <c r="F35" s="81"/>
      <c r="G35" s="55"/>
      <c r="H35" s="80">
        <v>0.13</v>
      </c>
      <c r="I35" s="81"/>
      <c r="J35" s="55"/>
      <c r="K35" s="80">
        <v>0.18</v>
      </c>
      <c r="L35" s="81"/>
      <c r="M35" s="55"/>
      <c r="N35" s="80">
        <v>0.23</v>
      </c>
      <c r="O35" s="144">
        <v>91</v>
      </c>
      <c r="P35" s="63"/>
    </row>
    <row r="36" spans="1:16" s="50" customFormat="1" ht="15" customHeight="1">
      <c r="A36" s="452" t="s">
        <v>267</v>
      </c>
      <c r="B36" s="453"/>
      <c r="C36" s="453"/>
      <c r="D36" s="453"/>
      <c r="E36" s="453"/>
      <c r="F36" s="78"/>
      <c r="G36" s="79"/>
      <c r="H36" s="80">
        <v>0.31</v>
      </c>
      <c r="I36" s="78"/>
      <c r="J36" s="79"/>
      <c r="K36" s="80">
        <v>0.36</v>
      </c>
      <c r="L36" s="79"/>
      <c r="M36" s="79"/>
      <c r="N36" s="80">
        <v>0.41</v>
      </c>
      <c r="O36" s="144">
        <v>91</v>
      </c>
      <c r="P36" s="63"/>
    </row>
    <row r="37" spans="1:16" s="50" customFormat="1" ht="15.75" customHeight="1">
      <c r="A37" s="449" t="s">
        <v>268</v>
      </c>
      <c r="B37" s="450"/>
      <c r="C37" s="450"/>
      <c r="D37" s="450"/>
      <c r="E37" s="451"/>
      <c r="F37" s="81"/>
      <c r="G37" s="55"/>
      <c r="H37" s="80">
        <v>0.17</v>
      </c>
      <c r="I37" s="81"/>
      <c r="J37" s="55"/>
      <c r="K37" s="80">
        <v>0.22</v>
      </c>
      <c r="L37" s="55"/>
      <c r="M37" s="55"/>
      <c r="N37" s="80">
        <v>0.27</v>
      </c>
      <c r="O37" s="144">
        <v>86</v>
      </c>
      <c r="P37" s="63"/>
    </row>
    <row r="38" spans="1:16" s="50" customFormat="1">
      <c r="A38" s="449" t="s">
        <v>269</v>
      </c>
      <c r="B38" s="450"/>
      <c r="C38" s="450"/>
      <c r="D38" s="450"/>
      <c r="E38" s="450"/>
      <c r="F38" s="78"/>
      <c r="G38" s="79"/>
      <c r="H38" s="80">
        <v>0.05</v>
      </c>
      <c r="I38" s="78"/>
      <c r="J38" s="79"/>
      <c r="K38" s="80">
        <v>0.1</v>
      </c>
      <c r="L38" s="79"/>
      <c r="M38" s="79"/>
      <c r="N38" s="80">
        <v>0.15</v>
      </c>
      <c r="O38" s="144">
        <v>86</v>
      </c>
      <c r="P38" s="63"/>
    </row>
    <row r="39" spans="1:16" s="50" customFormat="1">
      <c r="A39" s="434" t="s">
        <v>270</v>
      </c>
      <c r="B39" s="435"/>
      <c r="C39" s="435"/>
      <c r="D39" s="435"/>
      <c r="E39" s="436"/>
      <c r="F39" s="81"/>
      <c r="G39" s="55"/>
      <c r="H39" s="80">
        <v>0.2</v>
      </c>
      <c r="I39" s="81"/>
      <c r="J39" s="55"/>
      <c r="K39" s="80">
        <v>0.25</v>
      </c>
      <c r="L39" s="55"/>
      <c r="M39" s="55"/>
      <c r="N39" s="80">
        <v>0.3</v>
      </c>
      <c r="O39" s="144">
        <v>86</v>
      </c>
      <c r="P39" s="63"/>
    </row>
    <row r="40" spans="1:16" s="50" customFormat="1">
      <c r="A40" s="449" t="s">
        <v>271</v>
      </c>
      <c r="B40" s="450"/>
      <c r="C40" s="450"/>
      <c r="D40" s="450"/>
      <c r="E40" s="451"/>
      <c r="F40" s="78"/>
      <c r="G40" s="79"/>
      <c r="H40" s="80">
        <v>0.06</v>
      </c>
      <c r="I40" s="78"/>
      <c r="J40" s="79"/>
      <c r="K40" s="80">
        <v>0.11</v>
      </c>
      <c r="L40" s="78"/>
      <c r="M40" s="79"/>
      <c r="N40" s="80">
        <v>0.16</v>
      </c>
      <c r="O40" s="144">
        <v>94</v>
      </c>
      <c r="P40" s="63"/>
    </row>
    <row r="41" spans="1:16">
      <c r="A41" s="449" t="s">
        <v>272</v>
      </c>
      <c r="B41" s="450"/>
      <c r="C41" s="450"/>
      <c r="D41" s="450"/>
      <c r="E41" s="450"/>
      <c r="F41" s="81"/>
      <c r="G41" s="55"/>
      <c r="H41" s="80">
        <v>0.05</v>
      </c>
      <c r="I41" s="81"/>
      <c r="J41" s="55"/>
      <c r="K41" s="80">
        <v>0.1</v>
      </c>
      <c r="L41" s="81"/>
      <c r="M41" s="55"/>
      <c r="N41" s="80">
        <v>0.15</v>
      </c>
      <c r="O41" s="144">
        <v>94</v>
      </c>
    </row>
    <row r="42" spans="1:16">
      <c r="A42" s="434" t="s">
        <v>273</v>
      </c>
      <c r="B42" s="435"/>
      <c r="C42" s="435"/>
      <c r="D42" s="435"/>
      <c r="E42" s="436"/>
      <c r="F42" s="78"/>
      <c r="G42" s="79"/>
      <c r="H42" s="80">
        <v>0.14000000000000001</v>
      </c>
      <c r="I42" s="78"/>
      <c r="J42" s="79"/>
      <c r="K42" s="80">
        <v>0.19</v>
      </c>
      <c r="L42" s="79"/>
      <c r="M42" s="79"/>
      <c r="N42" s="80">
        <v>0.24</v>
      </c>
      <c r="O42" s="144">
        <v>95</v>
      </c>
    </row>
    <row r="43" spans="1:16">
      <c r="A43" s="449" t="s">
        <v>274</v>
      </c>
      <c r="B43" s="450"/>
      <c r="C43" s="450"/>
      <c r="D43" s="450"/>
      <c r="E43" s="451"/>
      <c r="F43" s="81"/>
      <c r="G43" s="55"/>
      <c r="H43" s="80">
        <v>0.2</v>
      </c>
      <c r="I43" s="81"/>
      <c r="J43" s="55"/>
      <c r="K43" s="80">
        <v>0.25</v>
      </c>
      <c r="L43" s="55"/>
      <c r="M43" s="55"/>
      <c r="N43" s="80">
        <v>0.3</v>
      </c>
      <c r="O43" s="144">
        <v>82</v>
      </c>
    </row>
    <row r="44" spans="1:16">
      <c r="A44" s="449" t="s">
        <v>275</v>
      </c>
      <c r="B44" s="450"/>
      <c r="C44" s="450"/>
      <c r="D44" s="450"/>
      <c r="E44" s="450"/>
      <c r="F44" s="78"/>
      <c r="G44" s="79"/>
      <c r="H44" s="80">
        <v>0.16</v>
      </c>
      <c r="I44" s="78"/>
      <c r="J44" s="79"/>
      <c r="K44" s="80">
        <v>0.21</v>
      </c>
      <c r="L44" s="79"/>
      <c r="M44" s="79"/>
      <c r="N44" s="80">
        <v>0.26</v>
      </c>
      <c r="O44" s="144">
        <v>82</v>
      </c>
    </row>
    <row r="45" spans="1:16">
      <c r="A45" s="434" t="s">
        <v>276</v>
      </c>
      <c r="B45" s="435"/>
      <c r="C45" s="435"/>
      <c r="D45" s="435"/>
      <c r="E45" s="436"/>
      <c r="F45" s="81"/>
      <c r="G45" s="55"/>
      <c r="H45" s="80">
        <v>0.16</v>
      </c>
      <c r="I45" s="81"/>
      <c r="J45" s="55"/>
      <c r="K45" s="80">
        <v>0.21</v>
      </c>
      <c r="L45" s="55"/>
      <c r="M45" s="55"/>
      <c r="N45" s="80">
        <v>0.26</v>
      </c>
      <c r="O45" s="144">
        <v>82</v>
      </c>
    </row>
    <row r="46" spans="1:16">
      <c r="A46" s="449" t="s">
        <v>277</v>
      </c>
      <c r="B46" s="450"/>
      <c r="C46" s="450"/>
      <c r="D46" s="450"/>
      <c r="E46" s="451"/>
      <c r="F46" s="82"/>
      <c r="G46" s="83"/>
      <c r="H46" s="80">
        <v>0.08</v>
      </c>
      <c r="I46" s="84"/>
      <c r="J46" s="85"/>
      <c r="K46" s="80">
        <v>0.13</v>
      </c>
      <c r="L46" s="85"/>
      <c r="M46" s="85"/>
      <c r="N46" s="80">
        <v>0.18</v>
      </c>
      <c r="O46" s="144">
        <v>91</v>
      </c>
    </row>
    <row r="47" spans="1:16">
      <c r="A47" s="449" t="s">
        <v>278</v>
      </c>
      <c r="B47" s="450"/>
      <c r="C47" s="450"/>
      <c r="D47" s="450"/>
      <c r="E47" s="450"/>
      <c r="F47" s="82"/>
      <c r="G47" s="86"/>
      <c r="H47" s="80">
        <v>7.0000000000000007E-2</v>
      </c>
      <c r="I47" s="84"/>
      <c r="J47" s="85"/>
      <c r="K47" s="80">
        <v>0.12</v>
      </c>
      <c r="L47" s="85"/>
      <c r="M47" s="85"/>
      <c r="N47" s="80">
        <v>0.17</v>
      </c>
      <c r="O47" s="144">
        <v>91</v>
      </c>
    </row>
    <row r="48" spans="1:16">
      <c r="A48" s="434" t="s">
        <v>279</v>
      </c>
      <c r="B48" s="435"/>
      <c r="C48" s="435"/>
      <c r="D48" s="435"/>
      <c r="E48" s="436"/>
      <c r="F48" s="82"/>
      <c r="G48" s="86"/>
      <c r="H48" s="80">
        <v>0.04</v>
      </c>
      <c r="I48" s="84"/>
      <c r="J48" s="85"/>
      <c r="K48" s="80">
        <v>0.09</v>
      </c>
      <c r="L48" s="85"/>
      <c r="M48" s="85"/>
      <c r="N48" s="80">
        <v>0.14000000000000001</v>
      </c>
      <c r="O48" s="144">
        <v>91</v>
      </c>
    </row>
    <row r="49" spans="1:15">
      <c r="A49" s="434" t="s">
        <v>290</v>
      </c>
      <c r="B49" s="437"/>
      <c r="C49" s="437"/>
      <c r="D49" s="437"/>
      <c r="E49" s="438"/>
      <c r="F49" s="82"/>
      <c r="G49" s="86"/>
      <c r="H49" s="80">
        <v>1</v>
      </c>
      <c r="I49" s="84"/>
      <c r="J49" s="85"/>
      <c r="K49" s="80">
        <v>1</v>
      </c>
      <c r="L49" s="85"/>
      <c r="M49" s="85"/>
      <c r="N49" s="80">
        <v>1</v>
      </c>
      <c r="O49" s="144">
        <v>90</v>
      </c>
    </row>
    <row r="50" spans="1:15">
      <c r="A50" s="434" t="s">
        <v>291</v>
      </c>
      <c r="B50" s="437"/>
      <c r="C50" s="437"/>
      <c r="D50" s="437"/>
      <c r="E50" s="438"/>
      <c r="F50" s="82"/>
      <c r="G50" s="86"/>
      <c r="H50" s="80">
        <v>0.94</v>
      </c>
      <c r="I50" s="84"/>
      <c r="J50" s="85"/>
      <c r="K50" s="80">
        <v>1</v>
      </c>
      <c r="L50" s="85"/>
      <c r="M50" s="85"/>
      <c r="N50" s="80">
        <v>1</v>
      </c>
      <c r="O50" s="144">
        <v>545</v>
      </c>
    </row>
    <row r="51" spans="1:15">
      <c r="A51" s="434" t="s">
        <v>292</v>
      </c>
      <c r="B51" s="437"/>
      <c r="C51" s="437"/>
      <c r="D51" s="437"/>
      <c r="E51" s="438"/>
      <c r="F51" s="82"/>
      <c r="G51" s="86"/>
      <c r="H51" s="80">
        <v>1.6E-2</v>
      </c>
      <c r="I51" s="84"/>
      <c r="J51" s="85"/>
      <c r="K51" s="80">
        <v>0</v>
      </c>
      <c r="L51" s="85"/>
      <c r="M51" s="85"/>
      <c r="N51" s="80">
        <v>0</v>
      </c>
      <c r="O51" s="144">
        <v>545</v>
      </c>
    </row>
    <row r="52" spans="1:15">
      <c r="A52" s="434" t="s">
        <v>293</v>
      </c>
      <c r="B52" s="435"/>
      <c r="C52" s="435"/>
      <c r="D52" s="435"/>
      <c r="E52" s="436"/>
      <c r="F52" s="82"/>
      <c r="G52" s="86"/>
      <c r="H52" s="80">
        <v>0.95</v>
      </c>
      <c r="I52" s="84"/>
      <c r="J52" s="85"/>
      <c r="K52" s="80">
        <v>1</v>
      </c>
      <c r="L52" s="85"/>
      <c r="M52" s="85"/>
      <c r="N52" s="80">
        <v>1</v>
      </c>
      <c r="O52" s="144">
        <v>73</v>
      </c>
    </row>
    <row r="53" spans="1:15">
      <c r="A53" s="434" t="s">
        <v>294</v>
      </c>
      <c r="B53" s="435"/>
      <c r="C53" s="435"/>
      <c r="D53" s="435"/>
      <c r="E53" s="436"/>
      <c r="F53" s="82"/>
      <c r="G53" s="86"/>
      <c r="H53" s="80">
        <v>1</v>
      </c>
      <c r="I53" s="84"/>
      <c r="J53" s="85"/>
      <c r="K53" s="80">
        <v>1</v>
      </c>
      <c r="L53" s="85"/>
      <c r="M53" s="85"/>
      <c r="N53" s="80">
        <v>1</v>
      </c>
      <c r="O53" s="142">
        <v>1</v>
      </c>
    </row>
    <row r="54" spans="1:15">
      <c r="A54" s="441"/>
      <c r="B54" s="442"/>
      <c r="C54" s="442"/>
      <c r="D54" s="442"/>
      <c r="E54" s="442"/>
      <c r="F54" s="87"/>
      <c r="G54" s="88"/>
      <c r="H54" s="88"/>
    </row>
    <row r="55" spans="1:15">
      <c r="A55" s="441"/>
      <c r="B55" s="442"/>
      <c r="C55" s="442"/>
      <c r="D55" s="442"/>
      <c r="E55" s="442"/>
      <c r="F55" s="87"/>
      <c r="G55" s="88"/>
      <c r="H55" s="88"/>
    </row>
    <row r="56" spans="1:15">
      <c r="A56" s="441"/>
      <c r="B56" s="442"/>
      <c r="C56" s="442"/>
      <c r="D56" s="442"/>
      <c r="E56" s="442"/>
      <c r="F56" s="87"/>
      <c r="G56" s="88"/>
      <c r="H56" s="88"/>
    </row>
    <row r="57" spans="1:15">
      <c r="A57" s="441"/>
      <c r="B57" s="442"/>
      <c r="C57" s="442"/>
      <c r="D57" s="442"/>
      <c r="E57" s="442"/>
      <c r="F57" s="87"/>
      <c r="G57" s="88"/>
      <c r="H57" s="88"/>
    </row>
    <row r="58" spans="1:15">
      <c r="A58" s="441"/>
      <c r="B58" s="442"/>
      <c r="C58" s="442"/>
      <c r="D58" s="442"/>
      <c r="E58" s="442"/>
      <c r="F58" s="87"/>
      <c r="G58" s="88"/>
      <c r="H58" s="88"/>
    </row>
    <row r="59" spans="1:15">
      <c r="A59" s="441"/>
      <c r="B59" s="442"/>
      <c r="C59" s="442"/>
      <c r="D59" s="442"/>
      <c r="E59" s="442"/>
      <c r="F59" s="87"/>
      <c r="G59" s="88"/>
      <c r="H59" s="88"/>
    </row>
    <row r="60" spans="1:15">
      <c r="A60" s="441"/>
      <c r="B60" s="442"/>
      <c r="C60" s="442"/>
      <c r="D60" s="442"/>
      <c r="E60" s="442"/>
      <c r="F60" s="87"/>
      <c r="G60" s="88"/>
      <c r="H60" s="88"/>
    </row>
    <row r="61" spans="1:15">
      <c r="A61" s="441"/>
      <c r="B61" s="442"/>
      <c r="C61" s="442"/>
      <c r="D61" s="442"/>
      <c r="E61" s="442"/>
      <c r="F61" s="87"/>
      <c r="G61" s="88"/>
      <c r="H61" s="88"/>
    </row>
    <row r="62" spans="1:15">
      <c r="A62" s="441"/>
      <c r="B62" s="442"/>
      <c r="C62" s="442"/>
      <c r="D62" s="442"/>
      <c r="E62" s="442"/>
      <c r="F62" s="87"/>
      <c r="G62" s="88"/>
      <c r="H62" s="88"/>
    </row>
    <row r="63" spans="1:15">
      <c r="A63" s="441"/>
      <c r="B63" s="441"/>
      <c r="C63" s="441"/>
      <c r="D63" s="441"/>
      <c r="E63" s="441"/>
      <c r="F63" s="441"/>
      <c r="G63" s="441"/>
      <c r="H63" s="441"/>
    </row>
    <row r="64" spans="1:15">
      <c r="A64" s="89"/>
      <c r="B64" s="90"/>
      <c r="C64" s="90"/>
      <c r="D64" s="90"/>
      <c r="E64" s="90"/>
      <c r="F64" s="90"/>
      <c r="G64" s="90"/>
      <c r="H64" s="90"/>
    </row>
    <row r="65" spans="1:8">
      <c r="A65" s="91"/>
      <c r="B65" s="90"/>
      <c r="C65" s="90"/>
      <c r="D65" s="90"/>
      <c r="E65" s="90"/>
      <c r="F65" s="90"/>
      <c r="G65" s="90"/>
      <c r="H65" s="90"/>
    </row>
    <row r="66" spans="1:8">
      <c r="A66" s="92"/>
      <c r="B66" s="90"/>
      <c r="C66" s="90"/>
      <c r="D66" s="90"/>
      <c r="E66" s="90"/>
      <c r="F66" s="90"/>
      <c r="G66" s="90"/>
      <c r="H66" s="90"/>
    </row>
    <row r="67" spans="1:8">
      <c r="A67" s="92"/>
      <c r="B67" s="90"/>
      <c r="C67" s="90"/>
      <c r="D67" s="90"/>
      <c r="E67" s="90"/>
      <c r="F67" s="90"/>
      <c r="G67" s="90"/>
      <c r="H67" s="90"/>
    </row>
    <row r="68" spans="1:8">
      <c r="A68" s="93"/>
      <c r="B68" s="90"/>
      <c r="C68" s="90"/>
      <c r="D68" s="90"/>
      <c r="E68" s="90"/>
      <c r="F68" s="90"/>
      <c r="G68" s="90"/>
      <c r="H68" s="90"/>
    </row>
    <row r="69" spans="1:8">
      <c r="A69" s="92"/>
      <c r="B69" s="90"/>
      <c r="C69" s="90"/>
      <c r="D69" s="90"/>
      <c r="E69" s="90"/>
      <c r="F69" s="90"/>
      <c r="G69" s="90"/>
      <c r="H69" s="90"/>
    </row>
    <row r="70" spans="1:8">
      <c r="A70" s="92"/>
      <c r="B70" s="90"/>
      <c r="C70" s="90"/>
      <c r="D70" s="90"/>
      <c r="E70" s="90"/>
      <c r="F70" s="90"/>
      <c r="G70" s="90"/>
      <c r="H70" s="90"/>
    </row>
    <row r="71" spans="1:8">
      <c r="A71" s="439"/>
      <c r="B71" s="440"/>
      <c r="C71" s="440"/>
      <c r="D71" s="440"/>
      <c r="E71" s="440"/>
      <c r="F71" s="440"/>
      <c r="G71" s="440"/>
      <c r="H71" s="90"/>
    </row>
    <row r="72" spans="1:8">
      <c r="A72" s="94"/>
      <c r="B72" s="90"/>
      <c r="C72" s="90"/>
      <c r="D72" s="90"/>
      <c r="E72" s="90"/>
      <c r="F72" s="90"/>
      <c r="G72" s="90"/>
      <c r="H72" s="90"/>
    </row>
    <row r="73" spans="1:8">
      <c r="A73" s="92"/>
      <c r="B73" s="90"/>
      <c r="C73" s="90"/>
      <c r="D73" s="90"/>
      <c r="E73" s="90"/>
      <c r="F73" s="90"/>
      <c r="G73" s="90"/>
      <c r="H73" s="90"/>
    </row>
    <row r="74" spans="1:8">
      <c r="A74" s="92"/>
      <c r="B74" s="90"/>
      <c r="C74" s="90"/>
      <c r="D74" s="90"/>
      <c r="E74" s="90"/>
      <c r="F74" s="90"/>
      <c r="G74" s="90"/>
      <c r="H74" s="90"/>
    </row>
    <row r="75" spans="1:8">
      <c r="A75" s="92"/>
      <c r="B75" s="90"/>
      <c r="C75" s="90"/>
      <c r="D75" s="90"/>
      <c r="E75" s="90"/>
      <c r="F75" s="90"/>
      <c r="G75" s="90"/>
      <c r="H75" s="90"/>
    </row>
    <row r="76" spans="1:8">
      <c r="A76" s="95"/>
      <c r="B76" s="90"/>
      <c r="C76" s="90"/>
      <c r="D76" s="90"/>
      <c r="E76" s="90"/>
      <c r="F76" s="90"/>
      <c r="G76" s="90"/>
      <c r="H76" s="90"/>
    </row>
    <row r="77" spans="1:8">
      <c r="A77" s="92"/>
      <c r="B77" s="90"/>
      <c r="C77" s="90"/>
      <c r="D77" s="90"/>
      <c r="E77" s="90"/>
      <c r="F77" s="90"/>
      <c r="G77" s="90"/>
      <c r="H77" s="90"/>
    </row>
    <row r="78" spans="1:8">
      <c r="A78" s="91"/>
      <c r="B78" s="90"/>
      <c r="C78" s="90"/>
      <c r="D78" s="90"/>
      <c r="E78" s="90"/>
      <c r="F78" s="90"/>
      <c r="G78" s="90"/>
      <c r="H78" s="90"/>
    </row>
    <row r="79" spans="1:8">
      <c r="A79" s="92"/>
      <c r="B79" s="90"/>
      <c r="C79" s="90"/>
      <c r="D79" s="90"/>
      <c r="E79" s="90"/>
      <c r="F79" s="90"/>
      <c r="G79" s="90"/>
      <c r="H79" s="90"/>
    </row>
    <row r="80" spans="1:8">
      <c r="A80" s="94"/>
      <c r="B80" s="90"/>
      <c r="C80" s="90"/>
      <c r="D80" s="90"/>
      <c r="E80" s="90"/>
      <c r="F80" s="90"/>
      <c r="G80" s="90"/>
      <c r="H80" s="90"/>
    </row>
    <row r="81" spans="1:8">
      <c r="A81" s="92"/>
      <c r="B81" s="90"/>
      <c r="C81" s="90"/>
      <c r="D81" s="90"/>
      <c r="E81" s="90"/>
      <c r="F81" s="90"/>
      <c r="G81" s="90"/>
      <c r="H81" s="90"/>
    </row>
    <row r="82" spans="1:8">
      <c r="A82" s="91"/>
      <c r="B82" s="90"/>
      <c r="C82" s="90"/>
      <c r="D82" s="90"/>
      <c r="E82" s="90"/>
      <c r="F82" s="90"/>
      <c r="G82" s="90"/>
      <c r="H82" s="90"/>
    </row>
    <row r="83" spans="1:8">
      <c r="A83" s="91"/>
      <c r="B83" s="90"/>
      <c r="C83" s="90"/>
      <c r="D83" s="90"/>
      <c r="E83" s="90"/>
      <c r="F83" s="90"/>
      <c r="G83" s="90"/>
      <c r="H83" s="90"/>
    </row>
  </sheetData>
  <mergeCells count="47">
    <mergeCell ref="A24:N24"/>
    <mergeCell ref="A33:E33"/>
    <mergeCell ref="F33:H33"/>
    <mergeCell ref="A48:E48"/>
    <mergeCell ref="A41:E41"/>
    <mergeCell ref="A42:E42"/>
    <mergeCell ref="B25:N25"/>
    <mergeCell ref="B26:N26"/>
    <mergeCell ref="B27:N27"/>
    <mergeCell ref="B28:N28"/>
    <mergeCell ref="B29:N29"/>
    <mergeCell ref="A34:E34"/>
    <mergeCell ref="A40:E40"/>
    <mergeCell ref="A46:E46"/>
    <mergeCell ref="A44:E44"/>
    <mergeCell ref="A49:E49"/>
    <mergeCell ref="A50:E50"/>
    <mergeCell ref="A3:N3"/>
    <mergeCell ref="I33:K33"/>
    <mergeCell ref="L33:N33"/>
    <mergeCell ref="A43:E43"/>
    <mergeCell ref="A35:E35"/>
    <mergeCell ref="A36:E36"/>
    <mergeCell ref="A37:E37"/>
    <mergeCell ref="A38:E38"/>
    <mergeCell ref="B30:N30"/>
    <mergeCell ref="A9:N9"/>
    <mergeCell ref="A10:N10"/>
    <mergeCell ref="A12:N12"/>
    <mergeCell ref="A47:E47"/>
    <mergeCell ref="B15:N15"/>
    <mergeCell ref="A45:E45"/>
    <mergeCell ref="A39:E39"/>
    <mergeCell ref="A53:E53"/>
    <mergeCell ref="A51:E51"/>
    <mergeCell ref="A71:G71"/>
    <mergeCell ref="A58:E58"/>
    <mergeCell ref="A59:E59"/>
    <mergeCell ref="A60:E60"/>
    <mergeCell ref="A61:E61"/>
    <mergeCell ref="A62:E62"/>
    <mergeCell ref="A63:H63"/>
    <mergeCell ref="A57:E57"/>
    <mergeCell ref="A56:E56"/>
    <mergeCell ref="A52:E52"/>
    <mergeCell ref="A54:E54"/>
    <mergeCell ref="A55:E55"/>
  </mergeCells>
  <phoneticPr fontId="7" type="noConversion"/>
  <pageMargins left="1.7" right="0.34" top="0.5" bottom="0.49" header="0.5" footer="0.5"/>
  <pageSetup paperSize="5"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8"/>
  <sheetViews>
    <sheetView workbookViewId="0">
      <pane xSplit="1" ySplit="11" topLeftCell="B12" activePane="bottomRight" state="frozen"/>
      <selection pane="topRight" activeCell="B1" sqref="B1"/>
      <selection pane="bottomLeft" activeCell="A12" sqref="A12"/>
      <selection pane="bottomRight"/>
    </sheetView>
  </sheetViews>
  <sheetFormatPr defaultRowHeight="15"/>
  <cols>
    <col min="1" max="1" width="8.88671875" style="303"/>
    <col min="2" max="2" width="32.88671875" style="303" customWidth="1"/>
    <col min="3" max="4" width="11.21875" style="303" bestFit="1" customWidth="1"/>
    <col min="5" max="5" width="0.88671875" style="303" customWidth="1"/>
    <col min="6" max="6" width="11.21875" style="303" bestFit="1" customWidth="1"/>
    <col min="7" max="8" width="9" style="303" bestFit="1" customWidth="1"/>
    <col min="9" max="9" width="8.88671875" style="303" customWidth="1"/>
    <col min="10" max="16384" width="8.88671875" style="303"/>
  </cols>
  <sheetData>
    <row r="3" spans="1:9">
      <c r="A3" s="303" t="s">
        <v>170</v>
      </c>
      <c r="B3" s="303" t="s">
        <v>21</v>
      </c>
      <c r="D3" s="303" t="s">
        <v>49</v>
      </c>
    </row>
    <row r="4" spans="1:9">
      <c r="A4" s="303" t="s">
        <v>168</v>
      </c>
      <c r="D4" s="303" t="s">
        <v>49</v>
      </c>
    </row>
    <row r="5" spans="1:9">
      <c r="A5" s="303" t="s">
        <v>490</v>
      </c>
    </row>
    <row r="6" spans="1:9">
      <c r="A6" s="303" t="s">
        <v>169</v>
      </c>
      <c r="B6" s="303" t="s">
        <v>342</v>
      </c>
    </row>
    <row r="7" spans="1:9">
      <c r="C7" s="304" t="s">
        <v>26</v>
      </c>
      <c r="D7" s="305" t="s">
        <v>27</v>
      </c>
      <c r="E7" s="306"/>
      <c r="F7" s="307" t="s">
        <v>28</v>
      </c>
      <c r="G7" s="304" t="s">
        <v>29</v>
      </c>
      <c r="H7" s="304" t="s">
        <v>30</v>
      </c>
      <c r="I7" s="304" t="s">
        <v>31</v>
      </c>
    </row>
    <row r="8" spans="1:9">
      <c r="C8" s="308"/>
      <c r="D8" s="309"/>
      <c r="E8" s="310"/>
      <c r="F8" s="472" t="s">
        <v>485</v>
      </c>
      <c r="G8" s="472"/>
      <c r="H8" s="472"/>
      <c r="I8" s="473"/>
    </row>
    <row r="9" spans="1:9">
      <c r="A9" s="311" t="s">
        <v>69</v>
      </c>
      <c r="B9" s="312"/>
      <c r="C9" s="313" t="s">
        <v>7</v>
      </c>
      <c r="D9" s="314" t="s">
        <v>465</v>
      </c>
      <c r="E9" s="315"/>
      <c r="F9" s="316" t="s">
        <v>502</v>
      </c>
      <c r="G9" s="316" t="s">
        <v>502</v>
      </c>
      <c r="H9" s="316" t="s">
        <v>502</v>
      </c>
      <c r="I9" s="316" t="s">
        <v>502</v>
      </c>
    </row>
    <row r="10" spans="1:9">
      <c r="A10" s="317" t="s">
        <v>32</v>
      </c>
      <c r="B10" s="318"/>
      <c r="C10" s="313" t="s">
        <v>67</v>
      </c>
      <c r="D10" s="314" t="s">
        <v>51</v>
      </c>
      <c r="E10" s="315"/>
      <c r="F10" s="313" t="s">
        <v>52</v>
      </c>
      <c r="G10" s="319" t="s">
        <v>73</v>
      </c>
      <c r="H10" s="317" t="s">
        <v>53</v>
      </c>
      <c r="I10" s="317" t="s">
        <v>33</v>
      </c>
    </row>
    <row r="11" spans="1:9">
      <c r="A11" s="320" t="s">
        <v>34</v>
      </c>
      <c r="B11" s="321" t="s">
        <v>59</v>
      </c>
      <c r="C11" s="320" t="s">
        <v>68</v>
      </c>
      <c r="D11" s="322" t="s">
        <v>50</v>
      </c>
      <c r="E11" s="323"/>
      <c r="F11" s="321" t="s">
        <v>54</v>
      </c>
      <c r="G11" s="320" t="s">
        <v>64</v>
      </c>
      <c r="H11" s="320" t="s">
        <v>66</v>
      </c>
      <c r="I11" s="320" t="s">
        <v>55</v>
      </c>
    </row>
    <row r="12" spans="1:9">
      <c r="A12" s="324"/>
      <c r="B12" s="325"/>
      <c r="C12" s="325"/>
      <c r="D12" s="325"/>
      <c r="E12" s="325"/>
      <c r="F12" s="325"/>
      <c r="G12" s="325"/>
      <c r="H12" s="325"/>
      <c r="I12" s="325"/>
    </row>
    <row r="13" spans="1:9">
      <c r="A13" s="326"/>
      <c r="B13" s="304" t="s">
        <v>35</v>
      </c>
      <c r="C13" s="327"/>
      <c r="D13" s="327"/>
      <c r="E13" s="325"/>
      <c r="F13" s="327"/>
      <c r="G13" s="327"/>
      <c r="H13" s="327"/>
      <c r="I13" s="327"/>
    </row>
    <row r="14" spans="1:9">
      <c r="A14" s="328">
        <v>111</v>
      </c>
      <c r="B14" s="329" t="s">
        <v>79</v>
      </c>
      <c r="C14" s="330">
        <v>0</v>
      </c>
      <c r="D14" s="331">
        <v>1401712</v>
      </c>
      <c r="E14" s="332"/>
      <c r="F14" s="331">
        <f>+'329 Proposed 2014 SP'!M65</f>
        <v>1793690</v>
      </c>
      <c r="G14" s="330">
        <v>0</v>
      </c>
      <c r="H14" s="330">
        <v>0</v>
      </c>
      <c r="I14" s="330">
        <f>SUM(F14:H14)</f>
        <v>1793690</v>
      </c>
    </row>
    <row r="15" spans="1:9">
      <c r="A15" s="333">
        <v>111</v>
      </c>
      <c r="B15" s="334" t="s">
        <v>75</v>
      </c>
      <c r="C15" s="335">
        <v>0</v>
      </c>
      <c r="D15" s="336">
        <v>0</v>
      </c>
      <c r="E15" s="337"/>
      <c r="F15" s="336">
        <v>0</v>
      </c>
      <c r="G15" s="335">
        <v>0</v>
      </c>
      <c r="H15" s="335">
        <v>0</v>
      </c>
      <c r="I15" s="330">
        <f t="shared" ref="I15:I20" si="0">SUM(F15:H15)</f>
        <v>0</v>
      </c>
    </row>
    <row r="16" spans="1:9">
      <c r="A16" s="333">
        <v>111</v>
      </c>
      <c r="B16" s="334" t="s">
        <v>76</v>
      </c>
      <c r="C16" s="335">
        <v>0</v>
      </c>
      <c r="D16" s="336">
        <v>0</v>
      </c>
      <c r="E16" s="337"/>
      <c r="F16" s="336">
        <v>0</v>
      </c>
      <c r="G16" s="335">
        <v>0</v>
      </c>
      <c r="H16" s="335">
        <v>0</v>
      </c>
      <c r="I16" s="330">
        <f t="shared" si="0"/>
        <v>0</v>
      </c>
    </row>
    <row r="17" spans="1:9">
      <c r="A17" s="333">
        <v>112</v>
      </c>
      <c r="B17" s="334" t="s">
        <v>78</v>
      </c>
      <c r="C17" s="335">
        <v>0</v>
      </c>
      <c r="D17" s="336">
        <v>0</v>
      </c>
      <c r="E17" s="337"/>
      <c r="F17" s="336">
        <v>0</v>
      </c>
      <c r="G17" s="335">
        <v>0</v>
      </c>
      <c r="H17" s="335">
        <v>0</v>
      </c>
      <c r="I17" s="330">
        <f t="shared" si="0"/>
        <v>0</v>
      </c>
    </row>
    <row r="18" spans="1:9">
      <c r="A18" s="333">
        <v>111</v>
      </c>
      <c r="B18" s="334" t="s">
        <v>77</v>
      </c>
      <c r="C18" s="335">
        <v>0</v>
      </c>
      <c r="D18" s="336">
        <v>7958</v>
      </c>
      <c r="E18" s="337"/>
      <c r="F18" s="336">
        <f>+'329 Proposed 2014 Sub'!V18</f>
        <v>15525.036</v>
      </c>
      <c r="G18" s="335">
        <v>0</v>
      </c>
      <c r="H18" s="335">
        <v>0</v>
      </c>
      <c r="I18" s="330">
        <f t="shared" si="0"/>
        <v>15525.036</v>
      </c>
    </row>
    <row r="19" spans="1:9">
      <c r="A19" s="333">
        <v>111</v>
      </c>
      <c r="B19" s="334" t="s">
        <v>74</v>
      </c>
      <c r="C19" s="335">
        <v>0</v>
      </c>
      <c r="D19" s="336">
        <v>0</v>
      </c>
      <c r="E19" s="337"/>
      <c r="F19" s="336">
        <v>0</v>
      </c>
      <c r="G19" s="335">
        <v>0</v>
      </c>
      <c r="H19" s="335">
        <v>0</v>
      </c>
      <c r="I19" s="330">
        <f t="shared" si="0"/>
        <v>0</v>
      </c>
    </row>
    <row r="20" spans="1:9">
      <c r="A20" s="333">
        <v>113</v>
      </c>
      <c r="B20" s="334" t="s">
        <v>80</v>
      </c>
      <c r="C20" s="335">
        <v>0</v>
      </c>
      <c r="D20" s="336">
        <v>524562</v>
      </c>
      <c r="E20" s="337"/>
      <c r="F20" s="336">
        <f>+'329 Proposed 2014 SP'!U65</f>
        <v>769676.63900000032</v>
      </c>
      <c r="G20" s="335">
        <v>0</v>
      </c>
      <c r="H20" s="335">
        <v>0</v>
      </c>
      <c r="I20" s="330">
        <f t="shared" si="0"/>
        <v>769676.63900000032</v>
      </c>
    </row>
    <row r="21" spans="1:9">
      <c r="A21" s="324"/>
      <c r="B21" s="304" t="s">
        <v>36</v>
      </c>
      <c r="C21" s="338">
        <f>SUM(C14:C20)</f>
        <v>0</v>
      </c>
      <c r="D21" s="338">
        <f>SUM(D14:D20)</f>
        <v>1934232</v>
      </c>
      <c r="E21" s="339"/>
      <c r="F21" s="338">
        <f>SUM(F14:F20)</f>
        <v>2578891.6750000003</v>
      </c>
      <c r="G21" s="340">
        <v>0</v>
      </c>
      <c r="H21" s="340">
        <v>0</v>
      </c>
      <c r="I21" s="340">
        <f>SUM(I14:I20)</f>
        <v>2578891.6750000003</v>
      </c>
    </row>
    <row r="22" spans="1:9">
      <c r="A22" s="324"/>
      <c r="B22" s="325"/>
      <c r="C22" s="341"/>
      <c r="D22" s="341"/>
      <c r="E22" s="341"/>
      <c r="F22" s="341"/>
      <c r="G22" s="341"/>
      <c r="H22" s="341"/>
      <c r="I22" s="341"/>
    </row>
    <row r="23" spans="1:9">
      <c r="A23" s="324"/>
      <c r="B23" s="304" t="s">
        <v>37</v>
      </c>
      <c r="C23" s="341"/>
      <c r="D23" s="341"/>
      <c r="E23" s="341"/>
      <c r="F23" s="341"/>
      <c r="G23" s="341"/>
      <c r="H23" s="341"/>
      <c r="I23" s="341"/>
    </row>
    <row r="24" spans="1:9">
      <c r="A24" s="333">
        <v>220</v>
      </c>
      <c r="B24" s="342" t="s">
        <v>8</v>
      </c>
      <c r="C24" s="335">
        <v>0</v>
      </c>
      <c r="D24" s="335">
        <v>0</v>
      </c>
      <c r="E24" s="332"/>
      <c r="F24" s="335">
        <v>0</v>
      </c>
      <c r="G24" s="335">
        <v>0</v>
      </c>
      <c r="H24" s="335">
        <v>0</v>
      </c>
      <c r="I24" s="335">
        <f>SUM(F24:H24)</f>
        <v>0</v>
      </c>
    </row>
    <row r="25" spans="1:9">
      <c r="A25" s="333"/>
      <c r="B25" s="334"/>
      <c r="C25" s="335"/>
      <c r="D25" s="335"/>
      <c r="E25" s="337"/>
      <c r="F25" s="335"/>
      <c r="G25" s="335"/>
      <c r="H25" s="335"/>
      <c r="I25" s="335"/>
    </row>
    <row r="26" spans="1:9">
      <c r="A26" s="333">
        <v>230</v>
      </c>
      <c r="B26" s="334" t="s">
        <v>38</v>
      </c>
      <c r="C26" s="358">
        <v>0</v>
      </c>
      <c r="D26" s="358">
        <v>45420</v>
      </c>
      <c r="E26" s="337">
        <v>0</v>
      </c>
      <c r="F26" s="335">
        <f>+'329 BBMR96A'!D17</f>
        <v>57121.829999999994</v>
      </c>
      <c r="G26" s="335">
        <v>0</v>
      </c>
      <c r="H26" s="335">
        <v>0</v>
      </c>
      <c r="I26" s="335">
        <f>+F26+G26+H26</f>
        <v>57121.829999999994</v>
      </c>
    </row>
    <row r="27" spans="1:9">
      <c r="A27" s="333"/>
      <c r="B27" s="334"/>
      <c r="C27" s="334"/>
      <c r="D27" s="334"/>
      <c r="E27" s="337"/>
      <c r="F27" s="335"/>
      <c r="G27" s="335"/>
      <c r="H27" s="335"/>
      <c r="I27" s="335"/>
    </row>
    <row r="28" spans="1:9">
      <c r="A28" s="333">
        <v>233</v>
      </c>
      <c r="B28" s="334" t="s">
        <v>62</v>
      </c>
      <c r="C28" s="335">
        <v>0</v>
      </c>
      <c r="D28" s="335">
        <v>0</v>
      </c>
      <c r="E28" s="337"/>
      <c r="F28" s="335">
        <v>0</v>
      </c>
      <c r="G28" s="335">
        <v>0</v>
      </c>
      <c r="H28" s="335">
        <v>0</v>
      </c>
      <c r="I28" s="335">
        <f>SUM(F28:H28)</f>
        <v>0</v>
      </c>
    </row>
    <row r="29" spans="1:9">
      <c r="A29" s="333"/>
      <c r="B29" s="334"/>
      <c r="C29" s="335"/>
      <c r="D29" s="335"/>
      <c r="E29" s="337"/>
      <c r="F29" s="335"/>
      <c r="G29" s="335"/>
      <c r="H29" s="335"/>
      <c r="I29" s="335"/>
    </row>
    <row r="30" spans="1:9">
      <c r="A30" s="333">
        <v>240</v>
      </c>
      <c r="B30" s="334" t="s">
        <v>60</v>
      </c>
      <c r="C30" s="358">
        <v>0</v>
      </c>
      <c r="D30" s="358">
        <v>0</v>
      </c>
      <c r="E30" s="337"/>
      <c r="F30" s="335">
        <f>+'329 BBMR96A'!D30</f>
        <v>59386.149999999994</v>
      </c>
      <c r="G30" s="335">
        <v>0</v>
      </c>
      <c r="H30" s="335">
        <v>0</v>
      </c>
      <c r="I30" s="335">
        <f>SUM(F30:H30)</f>
        <v>59386.149999999994</v>
      </c>
    </row>
    <row r="31" spans="1:9">
      <c r="A31" s="333"/>
      <c r="B31" s="334"/>
      <c r="C31" s="335"/>
      <c r="D31" s="335"/>
      <c r="E31" s="337"/>
      <c r="F31" s="335"/>
      <c r="G31" s="335"/>
      <c r="H31" s="335"/>
      <c r="I31" s="335"/>
    </row>
    <row r="32" spans="1:9">
      <c r="A32" s="333">
        <v>250</v>
      </c>
      <c r="B32" s="334" t="s">
        <v>56</v>
      </c>
      <c r="C32" s="335">
        <v>0</v>
      </c>
      <c r="D32" s="335">
        <v>0</v>
      </c>
      <c r="E32" s="337"/>
      <c r="F32" s="335">
        <f>+'329 BBMR96A'!D51</f>
        <v>11580.385</v>
      </c>
      <c r="G32" s="335">
        <v>0</v>
      </c>
      <c r="H32" s="335">
        <v>0</v>
      </c>
      <c r="I32" s="335">
        <f>SUM(F32:H32)</f>
        <v>11580.385</v>
      </c>
    </row>
    <row r="33" spans="1:9">
      <c r="A33" s="333"/>
      <c r="B33" s="334"/>
      <c r="C33" s="335"/>
      <c r="D33" s="335"/>
      <c r="E33" s="337"/>
      <c r="F33" s="335"/>
      <c r="G33" s="335"/>
      <c r="H33" s="335"/>
      <c r="I33" s="335"/>
    </row>
    <row r="34" spans="1:9">
      <c r="A34" s="333">
        <v>270</v>
      </c>
      <c r="B34" s="334" t="s">
        <v>70</v>
      </c>
      <c r="C34" s="335">
        <v>0</v>
      </c>
      <c r="D34" s="335">
        <v>0</v>
      </c>
      <c r="E34" s="337"/>
      <c r="F34" s="335">
        <v>0</v>
      </c>
      <c r="G34" s="335">
        <v>0</v>
      </c>
      <c r="H34" s="335">
        <v>0</v>
      </c>
      <c r="I34" s="335">
        <f>SUM(F34:H34)</f>
        <v>0</v>
      </c>
    </row>
    <row r="35" spans="1:9">
      <c r="A35" s="333"/>
      <c r="B35" s="334"/>
      <c r="C35" s="335"/>
      <c r="D35" s="335"/>
      <c r="E35" s="337"/>
      <c r="F35" s="335"/>
      <c r="G35" s="335"/>
      <c r="H35" s="335"/>
      <c r="I35" s="335"/>
    </row>
    <row r="36" spans="1:9">
      <c r="A36" s="333">
        <v>271</v>
      </c>
      <c r="B36" s="334" t="s">
        <v>71</v>
      </c>
      <c r="C36" s="335">
        <v>0</v>
      </c>
      <c r="D36" s="335">
        <v>0</v>
      </c>
      <c r="E36" s="337"/>
      <c r="F36" s="335">
        <v>0</v>
      </c>
      <c r="G36" s="335">
        <v>0</v>
      </c>
      <c r="H36" s="335">
        <v>0</v>
      </c>
      <c r="I36" s="335">
        <f>SUM(F36:H36)</f>
        <v>0</v>
      </c>
    </row>
    <row r="37" spans="1:9">
      <c r="A37" s="333"/>
      <c r="B37" s="334"/>
      <c r="C37" s="335"/>
      <c r="D37" s="335"/>
      <c r="E37" s="337"/>
      <c r="F37" s="335"/>
      <c r="G37" s="335"/>
      <c r="H37" s="335"/>
      <c r="I37" s="335"/>
    </row>
    <row r="38" spans="1:9">
      <c r="A38" s="333">
        <v>280</v>
      </c>
      <c r="B38" s="334" t="s">
        <v>63</v>
      </c>
      <c r="C38" s="335">
        <v>0</v>
      </c>
      <c r="D38" s="335">
        <v>0</v>
      </c>
      <c r="E38" s="337"/>
      <c r="F38" s="335">
        <v>0</v>
      </c>
      <c r="G38" s="335">
        <v>0</v>
      </c>
      <c r="H38" s="335">
        <v>0</v>
      </c>
      <c r="I38" s="335">
        <f>SUM(F38:H38)</f>
        <v>0</v>
      </c>
    </row>
    <row r="39" spans="1:9">
      <c r="A39" s="333"/>
      <c r="B39" s="334"/>
      <c r="C39" s="335"/>
      <c r="D39" s="335"/>
      <c r="E39" s="337"/>
      <c r="F39" s="335"/>
      <c r="G39" s="335"/>
      <c r="H39" s="335"/>
      <c r="I39" s="335"/>
    </row>
    <row r="40" spans="1:9">
      <c r="A40" s="333">
        <v>290</v>
      </c>
      <c r="B40" s="334" t="s">
        <v>61</v>
      </c>
      <c r="C40" s="335">
        <v>0</v>
      </c>
      <c r="D40" s="335">
        <v>0</v>
      </c>
      <c r="E40" s="337"/>
      <c r="F40" s="335">
        <f>+'329 BBMR96A'!D64</f>
        <v>1900</v>
      </c>
      <c r="G40" s="335">
        <v>0</v>
      </c>
      <c r="H40" s="335">
        <v>0</v>
      </c>
      <c r="I40" s="335">
        <f>SUM(F40:H40)</f>
        <v>1900</v>
      </c>
    </row>
    <row r="41" spans="1:9">
      <c r="A41" s="333"/>
      <c r="B41" s="334"/>
      <c r="C41" s="335" t="s">
        <v>49</v>
      </c>
      <c r="D41" s="335" t="s">
        <v>49</v>
      </c>
      <c r="E41" s="337"/>
      <c r="F41" s="335" t="s">
        <v>49</v>
      </c>
      <c r="G41" s="335" t="s">
        <v>49</v>
      </c>
      <c r="H41" s="335" t="s">
        <v>49</v>
      </c>
      <c r="I41" s="335"/>
    </row>
    <row r="42" spans="1:9">
      <c r="A42" s="324"/>
      <c r="B42" s="304" t="s">
        <v>39</v>
      </c>
      <c r="C42" s="340">
        <f>SUM(C24:C41)</f>
        <v>0</v>
      </c>
      <c r="D42" s="340">
        <f>SUM(D24:D41)</f>
        <v>45420</v>
      </c>
      <c r="E42" s="339"/>
      <c r="F42" s="340">
        <f>SUM(F24:F41)</f>
        <v>129988.36499999998</v>
      </c>
      <c r="G42" s="340">
        <f>SUM(G24:G41)</f>
        <v>0</v>
      </c>
      <c r="H42" s="340">
        <f>SUM(H24:H41)</f>
        <v>0</v>
      </c>
      <c r="I42" s="340">
        <f>SUM(I24:I41)</f>
        <v>129988.36499999998</v>
      </c>
    </row>
    <row r="43" spans="1:9">
      <c r="A43" s="324"/>
      <c r="B43" s="325"/>
      <c r="C43" s="341"/>
      <c r="D43" s="341"/>
      <c r="E43" s="341"/>
      <c r="F43" s="341"/>
      <c r="G43" s="341"/>
      <c r="H43" s="341"/>
      <c r="I43" s="341"/>
    </row>
    <row r="44" spans="1:9">
      <c r="A44" s="324"/>
      <c r="B44" s="343" t="s">
        <v>40</v>
      </c>
      <c r="C44" s="341"/>
      <c r="D44" s="341"/>
      <c r="E44" s="341"/>
      <c r="F44" s="341"/>
      <c r="G44" s="341"/>
      <c r="H44" s="341"/>
      <c r="I44" s="341"/>
    </row>
    <row r="45" spans="1:9">
      <c r="A45" s="333">
        <v>361</v>
      </c>
      <c r="B45" s="334" t="s">
        <v>41</v>
      </c>
      <c r="C45" s="335">
        <v>0</v>
      </c>
      <c r="D45" s="359">
        <v>196944</v>
      </c>
      <c r="E45" s="332"/>
      <c r="F45" s="356">
        <v>196944</v>
      </c>
      <c r="G45" s="356">
        <v>0</v>
      </c>
      <c r="H45" s="356">
        <v>0</v>
      </c>
      <c r="I45" s="356">
        <f>SUM(F45:H45)</f>
        <v>196944</v>
      </c>
    </row>
    <row r="46" spans="1:9">
      <c r="A46" s="333">
        <v>362</v>
      </c>
      <c r="B46" s="334" t="s">
        <v>42</v>
      </c>
      <c r="C46" s="335">
        <v>0</v>
      </c>
      <c r="D46" s="359">
        <v>3646</v>
      </c>
      <c r="E46" s="337"/>
      <c r="F46" s="360">
        <v>3646</v>
      </c>
      <c r="G46" s="356">
        <v>0</v>
      </c>
      <c r="H46" s="356">
        <v>0</v>
      </c>
      <c r="I46" s="356">
        <f>SUM(F46:H46)</f>
        <v>3646</v>
      </c>
    </row>
    <row r="47" spans="1:9">
      <c r="A47" s="333">
        <v>363</v>
      </c>
      <c r="B47" s="344" t="s">
        <v>43</v>
      </c>
      <c r="C47" s="332">
        <v>0</v>
      </c>
      <c r="D47" s="358">
        <v>5722</v>
      </c>
      <c r="E47" s="351"/>
      <c r="F47" s="357">
        <v>5722</v>
      </c>
      <c r="G47" s="357">
        <v>0</v>
      </c>
      <c r="H47" s="357">
        <v>0</v>
      </c>
      <c r="I47" s="356">
        <f>SUM(F47:H47)</f>
        <v>5722</v>
      </c>
    </row>
    <row r="48" spans="1:9">
      <c r="A48" s="324"/>
      <c r="B48" s="304" t="s">
        <v>44</v>
      </c>
      <c r="C48" s="340">
        <f>SUM(C45:C47)</f>
        <v>0</v>
      </c>
      <c r="D48" s="340">
        <f>SUM(D45:D47)</f>
        <v>206312</v>
      </c>
      <c r="E48" s="339"/>
      <c r="F48" s="340">
        <f>SUM(F45:F47)</f>
        <v>206312</v>
      </c>
      <c r="G48" s="340">
        <f>SUM(G45:G47)</f>
        <v>0</v>
      </c>
      <c r="H48" s="340">
        <f>SUM(H45:H47)</f>
        <v>0</v>
      </c>
      <c r="I48" s="340">
        <f>SUM(I45:I47)</f>
        <v>206312</v>
      </c>
    </row>
    <row r="49" spans="1:9">
      <c r="A49" s="324"/>
      <c r="B49" s="325"/>
      <c r="C49" s="341"/>
      <c r="D49" s="341"/>
      <c r="E49" s="341"/>
      <c r="F49" s="341"/>
      <c r="G49" s="341"/>
      <c r="H49" s="341"/>
      <c r="I49" s="341"/>
    </row>
    <row r="50" spans="1:9">
      <c r="A50" s="333">
        <v>450</v>
      </c>
      <c r="B50" s="304" t="s">
        <v>45</v>
      </c>
      <c r="C50" s="345">
        <v>0</v>
      </c>
      <c r="D50" s="345">
        <v>0</v>
      </c>
      <c r="E50" s="335"/>
      <c r="F50" s="340">
        <v>0</v>
      </c>
      <c r="G50" s="340">
        <v>0</v>
      </c>
      <c r="H50" s="340">
        <v>0</v>
      </c>
      <c r="I50" s="340">
        <v>0</v>
      </c>
    </row>
    <row r="51" spans="1:9">
      <c r="A51" s="324"/>
      <c r="B51" s="325"/>
      <c r="C51" s="341"/>
      <c r="D51" s="341"/>
      <c r="E51" s="341"/>
      <c r="F51" s="341"/>
      <c r="G51" s="341"/>
      <c r="H51" s="341"/>
      <c r="I51" s="341"/>
    </row>
    <row r="52" spans="1:9">
      <c r="A52" s="333"/>
      <c r="B52" s="304" t="s">
        <v>57</v>
      </c>
      <c r="C52" s="340">
        <f>+C50+C48+C42+C21</f>
        <v>0</v>
      </c>
      <c r="D52" s="340">
        <f>+D50+D48+D42+D21</f>
        <v>2185964</v>
      </c>
      <c r="E52" s="346"/>
      <c r="F52" s="340">
        <f>+F50+F48+F42+F21</f>
        <v>2915192.04</v>
      </c>
      <c r="G52" s="340">
        <f>+G50+G48+G42+G21</f>
        <v>0</v>
      </c>
      <c r="H52" s="340">
        <f>+H50+H48+H42+H21</f>
        <v>0</v>
      </c>
      <c r="I52" s="340">
        <f>+I50+I48+I42+I21</f>
        <v>2915192.04</v>
      </c>
    </row>
    <row r="53" spans="1:9">
      <c r="A53" s="347"/>
      <c r="B53" s="348" t="s">
        <v>65</v>
      </c>
    </row>
    <row r="54" spans="1:9">
      <c r="A54" s="347"/>
    </row>
    <row r="55" spans="1:9">
      <c r="A55" s="347"/>
      <c r="B55" s="343" t="s">
        <v>58</v>
      </c>
    </row>
    <row r="56" spans="1:9">
      <c r="A56" s="347"/>
      <c r="B56" s="334" t="s">
        <v>46</v>
      </c>
      <c r="C56" s="349">
        <v>0</v>
      </c>
      <c r="D56" s="349">
        <v>0</v>
      </c>
      <c r="E56" s="350"/>
      <c r="F56" s="349">
        <v>0</v>
      </c>
      <c r="G56" s="349">
        <v>0</v>
      </c>
      <c r="H56" s="349">
        <v>0</v>
      </c>
      <c r="I56" s="349">
        <f>SUM(F56:H56)</f>
        <v>0</v>
      </c>
    </row>
    <row r="57" spans="1:9">
      <c r="A57" s="347"/>
      <c r="B57" s="334" t="s">
        <v>47</v>
      </c>
      <c r="C57" s="335">
        <v>0</v>
      </c>
      <c r="D57" s="335">
        <f>+'329 Current 2013 SP'!C58</f>
        <v>42</v>
      </c>
      <c r="E57" s="337"/>
      <c r="F57" s="335">
        <f>+'329 Proposed 2014 SP'!A64</f>
        <v>48</v>
      </c>
      <c r="G57" s="335">
        <v>0</v>
      </c>
      <c r="H57" s="335">
        <v>0</v>
      </c>
      <c r="I57" s="335">
        <f>SUM(F57:H57)</f>
        <v>48</v>
      </c>
    </row>
    <row r="58" spans="1:9">
      <c r="B58" s="304" t="s">
        <v>48</v>
      </c>
      <c r="C58" s="340">
        <f>SUM(C56:C57)</f>
        <v>0</v>
      </c>
      <c r="D58" s="340">
        <f>SUM(D56:D57)</f>
        <v>42</v>
      </c>
      <c r="E58" s="330"/>
      <c r="F58" s="340">
        <f>SUM(F56:F57)</f>
        <v>48</v>
      </c>
      <c r="G58" s="340">
        <f>SUM(G56:G57)</f>
        <v>0</v>
      </c>
      <c r="H58" s="340">
        <f>SUM(H56:H57)</f>
        <v>0</v>
      </c>
      <c r="I58" s="340">
        <f>SUM(I56:I57)</f>
        <v>48</v>
      </c>
    </row>
  </sheetData>
  <mergeCells count="1">
    <mergeCell ref="F8:I8"/>
  </mergeCells>
  <pageMargins left="1.37" right="0.23" top="1.24" bottom="0.75" header="0.6" footer="0.3"/>
  <pageSetup paperSize="5" scale="70" orientation="portrait" r:id="rId1"/>
  <headerFooter>
    <oddHeader>&amp;CGovernment of Guam
Fiscal Year 2014
Budget Digest&amp;R[BBMR BD-1]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OutlineSymbols="0" zoomScale="87" zoomScaleNormal="87" workbookViewId="0">
      <pane ySplit="5" topLeftCell="A6" activePane="bottomLeft" state="frozen"/>
      <selection pane="bottomLeft"/>
    </sheetView>
  </sheetViews>
  <sheetFormatPr defaultColWidth="9.6640625" defaultRowHeight="15.75"/>
  <cols>
    <col min="1" max="1" width="43.109375" style="168" customWidth="1"/>
    <col min="2" max="2" width="10.6640625" style="168" customWidth="1"/>
    <col min="3" max="3" width="11.44140625" style="168" customWidth="1"/>
    <col min="4" max="4" width="15.6640625" style="168" customWidth="1"/>
    <col min="5" max="5" width="9.88671875" style="168" customWidth="1"/>
    <col min="6" max="6" width="9.77734375" style="168" customWidth="1"/>
    <col min="7" max="7" width="1.44140625" style="168" customWidth="1"/>
    <col min="8" max="16384" width="9.6640625" style="168"/>
  </cols>
  <sheetData>
    <row r="1" spans="1:7" s="170" customFormat="1">
      <c r="A1" s="168"/>
      <c r="B1" s="168"/>
      <c r="C1" s="168"/>
      <c r="D1" s="168"/>
      <c r="E1" s="168"/>
      <c r="F1" s="169" t="s">
        <v>280</v>
      </c>
      <c r="G1" s="168"/>
    </row>
    <row r="2" spans="1:7" s="170" customFormat="1">
      <c r="A2" s="172" t="s">
        <v>475</v>
      </c>
      <c r="B2" s="168"/>
      <c r="C2" s="168"/>
      <c r="D2" s="168"/>
      <c r="E2" s="168"/>
      <c r="F2" s="169"/>
      <c r="G2" s="168"/>
    </row>
    <row r="3" spans="1:7" s="170" customFormat="1">
      <c r="A3" s="171" t="s">
        <v>168</v>
      </c>
      <c r="B3" s="168"/>
      <c r="C3" s="168"/>
      <c r="D3" s="168"/>
      <c r="E3" s="168"/>
      <c r="F3" s="169"/>
      <c r="G3" s="168"/>
    </row>
    <row r="4" spans="1:7" s="170" customFormat="1">
      <c r="A4" s="172" t="s">
        <v>343</v>
      </c>
      <c r="B4" s="168"/>
      <c r="C4" s="168"/>
      <c r="D4" s="168"/>
      <c r="E4" s="168"/>
      <c r="F4" s="169"/>
      <c r="G4" s="168"/>
    </row>
    <row r="5" spans="1:7" s="170" customFormat="1">
      <c r="A5" s="171" t="s">
        <v>227</v>
      </c>
      <c r="B5" s="168"/>
      <c r="C5" s="168"/>
      <c r="D5" s="168"/>
      <c r="E5" s="168"/>
      <c r="F5" s="169"/>
      <c r="G5" s="168"/>
    </row>
    <row r="7" spans="1:7" s="170" customFormat="1">
      <c r="A7" s="173" t="s">
        <v>154</v>
      </c>
      <c r="B7" s="174"/>
      <c r="C7" s="173"/>
      <c r="D7" s="175"/>
      <c r="E7" s="175"/>
      <c r="F7" s="175"/>
      <c r="G7" s="168"/>
    </row>
    <row r="8" spans="1:7" ht="16.5" thickBot="1"/>
    <row r="9" spans="1:7" s="170" customFormat="1" ht="16.5" thickBot="1">
      <c r="A9" s="168"/>
      <c r="B9" s="168"/>
      <c r="C9" s="176" t="s">
        <v>155</v>
      </c>
      <c r="D9" s="176" t="s">
        <v>156</v>
      </c>
      <c r="E9" s="177" t="s">
        <v>591</v>
      </c>
      <c r="F9" s="178"/>
      <c r="G9" s="179"/>
    </row>
    <row r="10" spans="1:7" s="170" customFormat="1" ht="16.5" thickBot="1">
      <c r="A10" s="180" t="s">
        <v>157</v>
      </c>
      <c r="B10" s="180" t="s">
        <v>146</v>
      </c>
      <c r="C10" s="181" t="s">
        <v>158</v>
      </c>
      <c r="D10" s="181" t="s">
        <v>158</v>
      </c>
      <c r="E10" s="180" t="s">
        <v>81</v>
      </c>
      <c r="F10" s="180" t="s">
        <v>82</v>
      </c>
      <c r="G10" s="179"/>
    </row>
    <row r="11" spans="1:7" s="170" customFormat="1" ht="16.5" thickBot="1">
      <c r="A11" s="182" t="s">
        <v>447</v>
      </c>
      <c r="B11" s="417">
        <v>1</v>
      </c>
      <c r="C11" s="418">
        <v>14677.2</v>
      </c>
      <c r="D11" s="184">
        <f t="shared" ref="D11:D16" si="0">+B11*C11</f>
        <v>14677.2</v>
      </c>
      <c r="E11" s="180" t="s">
        <v>450</v>
      </c>
      <c r="F11" s="182"/>
      <c r="G11" s="179"/>
    </row>
    <row r="12" spans="1:7" s="170" customFormat="1" ht="16.5" thickBot="1">
      <c r="A12" s="182" t="s">
        <v>496</v>
      </c>
      <c r="B12" s="419">
        <v>1</v>
      </c>
      <c r="C12" s="420">
        <v>24883</v>
      </c>
      <c r="D12" s="184">
        <f t="shared" si="0"/>
        <v>24883</v>
      </c>
      <c r="E12" s="180" t="s">
        <v>450</v>
      </c>
      <c r="F12" s="182"/>
      <c r="G12" s="179"/>
    </row>
    <row r="13" spans="1:7" s="170" customFormat="1" ht="16.5" thickBot="1">
      <c r="A13" s="182" t="s">
        <v>448</v>
      </c>
      <c r="B13" s="183">
        <v>1</v>
      </c>
      <c r="C13" s="51">
        <v>10478.57</v>
      </c>
      <c r="D13" s="184">
        <f t="shared" si="0"/>
        <v>10478.57</v>
      </c>
      <c r="E13" s="180" t="s">
        <v>450</v>
      </c>
      <c r="F13" s="182"/>
      <c r="G13" s="179"/>
    </row>
    <row r="14" spans="1:7" s="170" customFormat="1" ht="16.5" thickBot="1">
      <c r="A14" s="182" t="s">
        <v>449</v>
      </c>
      <c r="B14" s="183">
        <v>1</v>
      </c>
      <c r="C14" s="51">
        <v>785</v>
      </c>
      <c r="D14" s="184">
        <f t="shared" si="0"/>
        <v>785</v>
      </c>
      <c r="E14" s="180" t="s">
        <v>450</v>
      </c>
      <c r="F14" s="182"/>
      <c r="G14" s="179"/>
    </row>
    <row r="15" spans="1:7" s="170" customFormat="1" ht="16.5" thickBot="1">
      <c r="A15" s="182" t="s">
        <v>497</v>
      </c>
      <c r="B15" s="183">
        <v>1</v>
      </c>
      <c r="C15" s="51">
        <v>2608.06</v>
      </c>
      <c r="D15" s="184">
        <f t="shared" si="0"/>
        <v>2608.06</v>
      </c>
      <c r="E15" s="180" t="s">
        <v>450</v>
      </c>
      <c r="F15" s="182"/>
      <c r="G15" s="179"/>
    </row>
    <row r="16" spans="1:7" s="170" customFormat="1" ht="16.5" thickBot="1">
      <c r="A16" s="182" t="s">
        <v>498</v>
      </c>
      <c r="B16" s="183">
        <v>41</v>
      </c>
      <c r="C16" s="51">
        <v>90</v>
      </c>
      <c r="D16" s="184">
        <f t="shared" si="0"/>
        <v>3690</v>
      </c>
      <c r="E16" s="180"/>
      <c r="F16" s="182"/>
      <c r="G16" s="179"/>
    </row>
    <row r="17" spans="1:7" s="170" customFormat="1" ht="16.5" thickBot="1">
      <c r="A17" s="185" t="s">
        <v>159</v>
      </c>
      <c r="B17" s="185"/>
      <c r="C17" s="185"/>
      <c r="D17" s="186">
        <f>SUM(D11:D16)</f>
        <v>57121.829999999994</v>
      </c>
      <c r="E17" s="187"/>
      <c r="F17" s="188"/>
      <c r="G17" s="168"/>
    </row>
    <row r="18" spans="1:7" s="170" customFormat="1">
      <c r="A18" s="168"/>
      <c r="B18" s="168"/>
      <c r="C18" s="168"/>
      <c r="D18" s="188"/>
      <c r="E18" s="168"/>
      <c r="F18" s="168"/>
      <c r="G18" s="168"/>
    </row>
    <row r="20" spans="1:7" s="170" customFormat="1">
      <c r="A20" s="173" t="s">
        <v>160</v>
      </c>
      <c r="B20" s="174"/>
      <c r="C20" s="173"/>
      <c r="D20" s="175"/>
      <c r="E20" s="175"/>
      <c r="F20" s="175"/>
      <c r="G20" s="168"/>
    </row>
    <row r="22" spans="1:7" s="170" customFormat="1" ht="16.5" thickBot="1">
      <c r="A22" s="168"/>
      <c r="B22" s="168"/>
      <c r="C22" s="176" t="s">
        <v>155</v>
      </c>
      <c r="D22" s="176" t="s">
        <v>156</v>
      </c>
      <c r="E22" s="177" t="s">
        <v>591</v>
      </c>
      <c r="F22" s="178"/>
      <c r="G22" s="179"/>
    </row>
    <row r="23" spans="1:7" s="170" customFormat="1" ht="16.5" thickBot="1">
      <c r="A23" s="180" t="s">
        <v>157</v>
      </c>
      <c r="B23" s="180" t="s">
        <v>146</v>
      </c>
      <c r="C23" s="181" t="s">
        <v>158</v>
      </c>
      <c r="D23" s="181" t="s">
        <v>158</v>
      </c>
      <c r="E23" s="180" t="s">
        <v>81</v>
      </c>
      <c r="F23" s="180" t="s">
        <v>82</v>
      </c>
      <c r="G23" s="179"/>
    </row>
    <row r="24" spans="1:7" s="170" customFormat="1" ht="16.5" thickBot="1">
      <c r="A24" s="182" t="s">
        <v>491</v>
      </c>
      <c r="B24" s="183">
        <v>581</v>
      </c>
      <c r="C24" s="51">
        <v>51.7</v>
      </c>
      <c r="D24" s="184">
        <f t="shared" ref="D24:D29" si="1">+B24*C24</f>
        <v>30037.7</v>
      </c>
      <c r="E24" s="180"/>
      <c r="F24" s="182"/>
      <c r="G24" s="179"/>
    </row>
    <row r="25" spans="1:7" s="170" customFormat="1" ht="16.5" thickBot="1">
      <c r="A25" s="182" t="s">
        <v>492</v>
      </c>
      <c r="B25" s="183">
        <v>581</v>
      </c>
      <c r="C25" s="51">
        <v>13.75</v>
      </c>
      <c r="D25" s="184">
        <f t="shared" si="1"/>
        <v>7988.75</v>
      </c>
      <c r="E25" s="182"/>
      <c r="F25" s="182"/>
      <c r="G25" s="179"/>
    </row>
    <row r="26" spans="1:7" s="170" customFormat="1" ht="16.5" thickBot="1">
      <c r="A26" s="182" t="s">
        <v>493</v>
      </c>
      <c r="B26" s="183">
        <v>581</v>
      </c>
      <c r="C26" s="51">
        <v>2</v>
      </c>
      <c r="D26" s="184">
        <f t="shared" si="1"/>
        <v>1162</v>
      </c>
      <c r="E26" s="182"/>
      <c r="F26" s="182"/>
      <c r="G26" s="179"/>
    </row>
    <row r="27" spans="1:7" s="170" customFormat="1" ht="16.5" thickBot="1">
      <c r="A27" s="182" t="s">
        <v>494</v>
      </c>
      <c r="B27" s="183">
        <v>581</v>
      </c>
      <c r="C27" s="51">
        <v>5.7</v>
      </c>
      <c r="D27" s="184">
        <f t="shared" si="1"/>
        <v>3311.7000000000003</v>
      </c>
      <c r="E27" s="182"/>
      <c r="F27" s="182"/>
      <c r="G27" s="179"/>
    </row>
    <row r="28" spans="1:7" s="170" customFormat="1" ht="16.5" thickBot="1">
      <c r="A28" s="364" t="s">
        <v>499</v>
      </c>
      <c r="B28" s="365">
        <v>581</v>
      </c>
      <c r="C28" s="366">
        <v>9.35</v>
      </c>
      <c r="D28" s="367">
        <v>5266</v>
      </c>
      <c r="E28" s="368"/>
      <c r="F28" s="375"/>
      <c r="G28" s="189"/>
    </row>
    <row r="29" spans="1:7" s="170" customFormat="1" ht="16.5" thickBot="1">
      <c r="A29" s="372" t="s">
        <v>495</v>
      </c>
      <c r="B29" s="376">
        <v>581</v>
      </c>
      <c r="C29" s="373">
        <v>20</v>
      </c>
      <c r="D29" s="374">
        <f t="shared" si="1"/>
        <v>11620</v>
      </c>
      <c r="E29" s="377"/>
      <c r="F29" s="378"/>
      <c r="G29" s="189"/>
    </row>
    <row r="30" spans="1:7" s="170" customFormat="1" ht="16.5" thickBot="1">
      <c r="A30" s="362" t="s">
        <v>161</v>
      </c>
      <c r="B30" s="362"/>
      <c r="C30" s="362"/>
      <c r="D30" s="363">
        <f>SUM(D24:D29)</f>
        <v>59386.149999999994</v>
      </c>
      <c r="E30" s="179"/>
      <c r="F30" s="189"/>
      <c r="G30" s="168"/>
    </row>
    <row r="31" spans="1:7" s="170" customFormat="1">
      <c r="A31" s="168"/>
      <c r="B31" s="168"/>
      <c r="C31" s="168"/>
      <c r="D31" s="188"/>
      <c r="E31" s="168"/>
      <c r="F31" s="168"/>
      <c r="G31" s="168"/>
    </row>
    <row r="33" spans="1:7" ht="16.5" thickBot="1"/>
    <row r="34" spans="1:7" s="170" customFormat="1" ht="16.5" thickBot="1">
      <c r="A34" s="168"/>
      <c r="B34" s="168"/>
      <c r="C34" s="176" t="s">
        <v>155</v>
      </c>
      <c r="D34" s="176" t="s">
        <v>156</v>
      </c>
      <c r="E34" s="177" t="s">
        <v>591</v>
      </c>
      <c r="F34" s="178"/>
      <c r="G34" s="179"/>
    </row>
    <row r="35" spans="1:7" s="170" customFormat="1" ht="16.5" thickBot="1">
      <c r="A35" s="180" t="s">
        <v>157</v>
      </c>
      <c r="B35" s="180" t="s">
        <v>146</v>
      </c>
      <c r="C35" s="181" t="s">
        <v>158</v>
      </c>
      <c r="D35" s="181" t="s">
        <v>158</v>
      </c>
      <c r="E35" s="180" t="s">
        <v>81</v>
      </c>
      <c r="F35" s="180" t="s">
        <v>82</v>
      </c>
      <c r="G35" s="179"/>
    </row>
    <row r="36" spans="1:7" s="170" customFormat="1" ht="16.5" thickBot="1">
      <c r="A36" s="190" t="s">
        <v>451</v>
      </c>
      <c r="B36" s="183"/>
      <c r="C36" s="51"/>
      <c r="D36" s="184"/>
      <c r="E36" s="182"/>
      <c r="F36" s="182"/>
      <c r="G36" s="179"/>
    </row>
    <row r="37" spans="1:7" s="170" customFormat="1" ht="16.5" thickBot="1">
      <c r="A37" s="182" t="s">
        <v>452</v>
      </c>
      <c r="B37" s="183">
        <v>4</v>
      </c>
      <c r="C37" s="51">
        <v>650</v>
      </c>
      <c r="D37" s="184">
        <f t="shared" ref="D37:D46" si="2">+B37*C37</f>
        <v>2600</v>
      </c>
      <c r="E37" s="182"/>
      <c r="F37" s="180" t="s">
        <v>450</v>
      </c>
      <c r="G37" s="179"/>
    </row>
    <row r="38" spans="1:7" s="170" customFormat="1" ht="16.5" thickBot="1">
      <c r="A38" s="182" t="s">
        <v>453</v>
      </c>
      <c r="B38" s="183">
        <v>4</v>
      </c>
      <c r="C38" s="51">
        <v>450</v>
      </c>
      <c r="D38" s="184">
        <f t="shared" si="2"/>
        <v>1800</v>
      </c>
      <c r="E38" s="182"/>
      <c r="F38" s="180" t="s">
        <v>450</v>
      </c>
      <c r="G38" s="179"/>
    </row>
    <row r="39" spans="1:7" s="170" customFormat="1" ht="16.5" thickBot="1">
      <c r="A39" s="190" t="s">
        <v>455</v>
      </c>
      <c r="B39" s="183"/>
      <c r="C39" s="51"/>
      <c r="D39" s="184"/>
      <c r="E39" s="182"/>
      <c r="F39" s="180"/>
      <c r="G39" s="179"/>
    </row>
    <row r="40" spans="1:7" s="170" customFormat="1" ht="16.5" thickBot="1">
      <c r="A40" s="182" t="s">
        <v>456</v>
      </c>
      <c r="B40" s="183">
        <v>1</v>
      </c>
      <c r="C40" s="51">
        <v>969.9</v>
      </c>
      <c r="D40" s="184">
        <f t="shared" si="2"/>
        <v>969.9</v>
      </c>
      <c r="E40" s="182"/>
      <c r="F40" s="180" t="s">
        <v>450</v>
      </c>
      <c r="G40" s="179"/>
    </row>
    <row r="41" spans="1:7" s="170" customFormat="1" ht="16.5" thickBot="1">
      <c r="A41" s="190" t="s">
        <v>457</v>
      </c>
      <c r="B41" s="183"/>
      <c r="C41" s="51"/>
      <c r="D41" s="184"/>
      <c r="E41" s="182"/>
      <c r="F41" s="180"/>
      <c r="G41" s="179"/>
    </row>
    <row r="42" spans="1:7" s="170" customFormat="1" ht="16.5" thickBot="1">
      <c r="A42" s="182" t="s">
        <v>458</v>
      </c>
      <c r="B42" s="183">
        <v>1</v>
      </c>
      <c r="C42" s="51">
        <v>2403</v>
      </c>
      <c r="D42" s="184">
        <f t="shared" si="2"/>
        <v>2403</v>
      </c>
      <c r="E42" s="182"/>
      <c r="F42" s="180" t="s">
        <v>450</v>
      </c>
      <c r="G42" s="179"/>
    </row>
    <row r="43" spans="1:7" s="170" customFormat="1" ht="16.5" thickBot="1">
      <c r="A43" s="190" t="s">
        <v>459</v>
      </c>
      <c r="B43" s="183"/>
      <c r="C43" s="51"/>
      <c r="D43" s="184"/>
      <c r="E43" s="182"/>
      <c r="F43" s="180"/>
      <c r="G43" s="179"/>
    </row>
    <row r="44" spans="1:7" s="170" customFormat="1" ht="16.5" thickBot="1">
      <c r="A44" s="182" t="s">
        <v>460</v>
      </c>
      <c r="B44" s="183">
        <v>5</v>
      </c>
      <c r="C44" s="51">
        <v>370</v>
      </c>
      <c r="D44" s="184">
        <f t="shared" si="2"/>
        <v>1850</v>
      </c>
      <c r="E44" s="182"/>
      <c r="F44" s="180" t="s">
        <v>450</v>
      </c>
      <c r="G44" s="179"/>
    </row>
    <row r="45" spans="1:7" s="170" customFormat="1" ht="16.5" thickBot="1">
      <c r="A45" s="190" t="s">
        <v>461</v>
      </c>
      <c r="B45" s="183"/>
      <c r="C45" s="51"/>
      <c r="D45" s="184"/>
      <c r="E45" s="182"/>
      <c r="F45" s="180"/>
      <c r="G45" s="179"/>
    </row>
    <row r="46" spans="1:7" s="170" customFormat="1" ht="16.5" thickBot="1">
      <c r="A46" s="182" t="s">
        <v>462</v>
      </c>
      <c r="B46" s="183">
        <v>3</v>
      </c>
      <c r="C46" s="51">
        <v>149</v>
      </c>
      <c r="D46" s="184">
        <f t="shared" si="2"/>
        <v>447</v>
      </c>
      <c r="E46" s="182"/>
      <c r="F46" s="180" t="s">
        <v>450</v>
      </c>
      <c r="G46" s="179"/>
    </row>
    <row r="47" spans="1:7" s="170" customFormat="1" ht="16.5" thickBot="1">
      <c r="A47" s="364"/>
      <c r="B47" s="365"/>
      <c r="C47" s="366"/>
      <c r="D47" s="367"/>
      <c r="E47" s="368"/>
      <c r="F47" s="369"/>
      <c r="G47" s="189"/>
    </row>
    <row r="48" spans="1:7" s="170" customFormat="1" ht="16.5" thickBot="1">
      <c r="A48" s="370"/>
      <c r="B48" s="191"/>
      <c r="C48" s="192" t="s">
        <v>454</v>
      </c>
      <c r="D48" s="184">
        <f>SUM(D37:D47)</f>
        <v>10069.9</v>
      </c>
      <c r="E48" s="182"/>
      <c r="F48" s="371"/>
      <c r="G48" s="189"/>
    </row>
    <row r="49" spans="1:7" s="170" customFormat="1" ht="16.5" thickBot="1">
      <c r="A49" s="370"/>
      <c r="B49" s="191"/>
      <c r="C49" s="192" t="s">
        <v>463</v>
      </c>
      <c r="D49" s="184">
        <f>+D48*0.15</f>
        <v>1510.4849999999999</v>
      </c>
      <c r="E49" s="182"/>
      <c r="F49" s="371"/>
      <c r="G49" s="189"/>
    </row>
    <row r="50" spans="1:7" s="170" customFormat="1" ht="16.5" thickBot="1">
      <c r="A50" s="372"/>
      <c r="B50" s="193"/>
      <c r="C50" s="373"/>
      <c r="D50" s="374"/>
      <c r="E50" s="194"/>
      <c r="F50" s="195"/>
      <c r="G50" s="189"/>
    </row>
    <row r="51" spans="1:7" s="170" customFormat="1" ht="16.5" thickBot="1">
      <c r="A51" s="362" t="s">
        <v>201</v>
      </c>
      <c r="B51" s="362"/>
      <c r="C51" s="362"/>
      <c r="D51" s="363">
        <f>+D48+D49</f>
        <v>11580.385</v>
      </c>
      <c r="E51" s="179"/>
      <c r="F51" s="189"/>
      <c r="G51" s="168"/>
    </row>
    <row r="52" spans="1:7" s="170" customFormat="1">
      <c r="A52" s="168"/>
      <c r="B52" s="168"/>
      <c r="C52" s="168"/>
      <c r="D52" s="188"/>
      <c r="E52" s="168"/>
      <c r="F52" s="168"/>
      <c r="G52" s="168"/>
    </row>
    <row r="54" spans="1:7" s="170" customFormat="1">
      <c r="A54" s="173" t="s">
        <v>162</v>
      </c>
      <c r="B54" s="174"/>
      <c r="C54" s="173"/>
      <c r="D54" s="175"/>
      <c r="E54" s="175"/>
      <c r="F54" s="175"/>
      <c r="G54" s="168"/>
    </row>
    <row r="56" spans="1:7" s="170" customFormat="1" ht="16.5" thickBot="1">
      <c r="A56" s="168"/>
      <c r="B56" s="168"/>
      <c r="C56" s="176" t="s">
        <v>155</v>
      </c>
      <c r="D56" s="176" t="s">
        <v>156</v>
      </c>
      <c r="E56" s="177" t="s">
        <v>591</v>
      </c>
      <c r="F56" s="178"/>
      <c r="G56" s="179"/>
    </row>
    <row r="57" spans="1:7" s="170" customFormat="1" ht="16.5" thickBot="1">
      <c r="A57" s="180" t="s">
        <v>157</v>
      </c>
      <c r="B57" s="180" t="s">
        <v>146</v>
      </c>
      <c r="C57" s="181" t="s">
        <v>158</v>
      </c>
      <c r="D57" s="181" t="s">
        <v>158</v>
      </c>
      <c r="E57" s="180" t="s">
        <v>81</v>
      </c>
      <c r="F57" s="180" t="s">
        <v>82</v>
      </c>
      <c r="G57" s="179"/>
    </row>
    <row r="58" spans="1:7" s="170" customFormat="1" ht="16.5" thickBot="1">
      <c r="A58" s="182"/>
      <c r="B58" s="183"/>
      <c r="C58" s="182"/>
      <c r="D58" s="184">
        <f t="shared" ref="D58:D63" si="3">+B58*C58</f>
        <v>0</v>
      </c>
      <c r="E58" s="182"/>
      <c r="F58" s="182"/>
      <c r="G58" s="179"/>
    </row>
    <row r="59" spans="1:7" s="170" customFormat="1" ht="16.5" thickBot="1">
      <c r="A59" s="182" t="s">
        <v>476</v>
      </c>
      <c r="B59" s="182"/>
      <c r="C59" s="182"/>
      <c r="D59" s="184">
        <f t="shared" si="3"/>
        <v>0</v>
      </c>
      <c r="E59" s="182"/>
      <c r="F59" s="182"/>
      <c r="G59" s="179"/>
    </row>
    <row r="60" spans="1:7" s="170" customFormat="1" ht="16.5" thickBot="1">
      <c r="A60" s="182" t="s">
        <v>477</v>
      </c>
      <c r="B60" s="183">
        <v>3800</v>
      </c>
      <c r="C60" s="197">
        <v>0.5</v>
      </c>
      <c r="D60" s="184">
        <f t="shared" si="3"/>
        <v>1900</v>
      </c>
      <c r="E60" s="182"/>
      <c r="F60" s="180" t="s">
        <v>450</v>
      </c>
      <c r="G60" s="179"/>
    </row>
    <row r="61" spans="1:7" s="170" customFormat="1" ht="16.5" thickBot="1">
      <c r="A61" s="182"/>
      <c r="B61" s="182"/>
      <c r="C61" s="182"/>
      <c r="D61" s="184">
        <f t="shared" si="3"/>
        <v>0</v>
      </c>
      <c r="E61" s="182"/>
      <c r="F61" s="182"/>
      <c r="G61" s="179"/>
    </row>
    <row r="62" spans="1:7" s="170" customFormat="1" ht="16.5" thickBot="1">
      <c r="A62" s="182"/>
      <c r="B62" s="182"/>
      <c r="C62" s="182"/>
      <c r="D62" s="184">
        <f t="shared" si="3"/>
        <v>0</v>
      </c>
      <c r="E62" s="182"/>
      <c r="F62" s="182"/>
      <c r="G62" s="179"/>
    </row>
    <row r="63" spans="1:7" s="170" customFormat="1" ht="16.5" thickBot="1">
      <c r="A63" s="182"/>
      <c r="B63" s="182"/>
      <c r="C63" s="182"/>
      <c r="D63" s="184">
        <f t="shared" si="3"/>
        <v>0</v>
      </c>
      <c r="E63" s="182"/>
      <c r="F63" s="182"/>
      <c r="G63" s="179"/>
    </row>
    <row r="64" spans="1:7" s="170" customFormat="1" ht="16.5" thickBot="1">
      <c r="A64" s="185" t="s">
        <v>163</v>
      </c>
      <c r="B64" s="185"/>
      <c r="C64" s="185"/>
      <c r="D64" s="186">
        <f>SUM(D58:D63)</f>
        <v>1900</v>
      </c>
      <c r="E64" s="187"/>
      <c r="F64" s="188"/>
      <c r="G64" s="168"/>
    </row>
    <row r="65" spans="1:7" s="170" customFormat="1">
      <c r="A65" s="168"/>
      <c r="B65" s="168"/>
      <c r="C65" s="168"/>
      <c r="D65" s="188"/>
      <c r="E65" s="168"/>
      <c r="F65" s="168"/>
      <c r="G65" s="168"/>
    </row>
    <row r="66" spans="1:7">
      <c r="B66" s="173" t="s">
        <v>489</v>
      </c>
    </row>
    <row r="67" spans="1:7" ht="16.5" thickBot="1"/>
    <row r="68" spans="1:7" s="170" customFormat="1" ht="16.5" thickBot="1">
      <c r="A68" s="168"/>
      <c r="B68" s="168"/>
      <c r="C68" s="176" t="s">
        <v>155</v>
      </c>
      <c r="D68" s="176" t="s">
        <v>156</v>
      </c>
      <c r="E68" s="177" t="s">
        <v>591</v>
      </c>
      <c r="F68" s="178"/>
      <c r="G68" s="179"/>
    </row>
    <row r="69" spans="1:7" s="170" customFormat="1" ht="16.5" thickBot="1">
      <c r="A69" s="180" t="s">
        <v>157</v>
      </c>
      <c r="B69" s="180" t="s">
        <v>146</v>
      </c>
      <c r="C69" s="181" t="s">
        <v>158</v>
      </c>
      <c r="D69" s="181" t="s">
        <v>158</v>
      </c>
      <c r="E69" s="180" t="s">
        <v>81</v>
      </c>
      <c r="F69" s="180" t="s">
        <v>82</v>
      </c>
      <c r="G69" s="179"/>
    </row>
    <row r="70" spans="1:7" s="170" customFormat="1" ht="16.5" thickBot="1">
      <c r="A70" s="182"/>
      <c r="B70" s="182"/>
      <c r="C70" s="182"/>
      <c r="D70" s="184">
        <f>+B70*C70</f>
        <v>0</v>
      </c>
      <c r="E70" s="182"/>
      <c r="F70" s="182"/>
      <c r="G70" s="179"/>
    </row>
    <row r="71" spans="1:7" s="170" customFormat="1" ht="16.5" thickBot="1">
      <c r="A71" s="182"/>
      <c r="B71" s="182"/>
      <c r="C71" s="182"/>
      <c r="D71" s="184">
        <f>+B71*C71</f>
        <v>0</v>
      </c>
      <c r="E71" s="182"/>
      <c r="F71" s="182"/>
      <c r="G71" s="179"/>
    </row>
    <row r="72" spans="1:7" s="170" customFormat="1" ht="16.5" thickBot="1">
      <c r="A72" s="182"/>
      <c r="B72" s="182"/>
      <c r="C72" s="182"/>
      <c r="D72" s="184">
        <f>+B72*C72</f>
        <v>0</v>
      </c>
      <c r="E72" s="182"/>
      <c r="F72" s="182"/>
      <c r="G72" s="179"/>
    </row>
    <row r="73" spans="1:7" s="170" customFormat="1" ht="16.5" thickBot="1">
      <c r="A73" s="185" t="s">
        <v>164</v>
      </c>
      <c r="B73" s="185"/>
      <c r="C73" s="185"/>
      <c r="D73" s="196">
        <f>SUM(D70:D72)</f>
        <v>0</v>
      </c>
      <c r="E73" s="187"/>
      <c r="F73" s="188"/>
      <c r="G73" s="168"/>
    </row>
    <row r="74" spans="1:7" s="170" customFormat="1">
      <c r="A74" s="168"/>
      <c r="B74" s="168"/>
      <c r="C74" s="168"/>
      <c r="D74" s="188"/>
      <c r="E74" s="168"/>
      <c r="F74" s="168"/>
      <c r="G74" s="168"/>
    </row>
    <row r="76" spans="1:7" s="170" customFormat="1">
      <c r="A76" s="168" t="s">
        <v>49</v>
      </c>
      <c r="B76" s="168"/>
      <c r="C76" s="168"/>
      <c r="D76" s="168"/>
      <c r="E76" s="168"/>
      <c r="F76" s="168"/>
      <c r="G76" s="168"/>
    </row>
  </sheetData>
  <phoneticPr fontId="7" type="noConversion"/>
  <printOptions horizontalCentered="1"/>
  <pageMargins left="0.93" right="0.21" top="0.25" bottom="0.23" header="0" footer="0"/>
  <pageSetup paperSize="5"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90" zoomScaleNormal="90" workbookViewId="0">
      <pane xSplit="4" ySplit="16" topLeftCell="E58" activePane="bottomRight" state="frozen"/>
      <selection pane="topRight" activeCell="E1" sqref="E1"/>
      <selection pane="bottomLeft" activeCell="A16" sqref="A16"/>
      <selection pane="bottomRight" activeCell="E66" sqref="E66"/>
    </sheetView>
  </sheetViews>
  <sheetFormatPr defaultRowHeight="15.75"/>
  <cols>
    <col min="1" max="1" width="2.77734375" style="166" customWidth="1"/>
    <col min="2" max="2" width="7" style="167" customWidth="1"/>
    <col min="3" max="3" width="6.21875" style="167" customWidth="1"/>
    <col min="4" max="4" width="7.109375" style="166" customWidth="1"/>
    <col min="5" max="5" width="29.77734375" style="166" customWidth="1"/>
    <col min="6" max="6" width="43" style="166" customWidth="1"/>
    <col min="7" max="7" width="6.77734375" style="167" customWidth="1"/>
    <col min="8" max="8" width="10.77734375" style="166" customWidth="1"/>
    <col min="9" max="9" width="8.6640625" style="166" customWidth="1"/>
    <col min="10" max="10" width="7.6640625" style="166" customWidth="1"/>
    <col min="11" max="11" width="10.77734375" style="166" customWidth="1"/>
    <col min="12" max="12" width="7.77734375" style="166" customWidth="1"/>
    <col min="13" max="13" width="9.88671875" style="166" customWidth="1"/>
    <col min="14" max="14" width="8.77734375" style="166" customWidth="1"/>
    <col min="15" max="15" width="7.77734375" style="166" customWidth="1"/>
    <col min="16" max="16" width="6.5546875" style="166" customWidth="1"/>
    <col min="17" max="17" width="8.6640625" style="166" customWidth="1"/>
    <col min="18" max="18" width="6.77734375" style="166" customWidth="1"/>
    <col min="19" max="19" width="8.77734375" style="166" customWidth="1"/>
    <col min="20" max="20" width="8.21875" style="166" customWidth="1"/>
    <col min="21" max="21" width="8.77734375" style="166" customWidth="1"/>
    <col min="22" max="22" width="9.5546875" style="166" customWidth="1"/>
    <col min="23" max="16384" width="8.88671875" style="166"/>
  </cols>
  <sheetData>
    <row r="1" spans="1:22">
      <c r="A1" s="198" t="s">
        <v>202</v>
      </c>
      <c r="B1" s="146"/>
      <c r="C1" s="146"/>
      <c r="D1" s="199" t="s">
        <v>479</v>
      </c>
      <c r="F1" s="199"/>
      <c r="G1" s="200"/>
      <c r="H1" s="199" t="s">
        <v>49</v>
      </c>
      <c r="I1" s="199"/>
      <c r="J1" s="199"/>
      <c r="K1" s="198"/>
      <c r="L1" s="199"/>
      <c r="M1" s="199"/>
      <c r="N1" s="201"/>
      <c r="O1" s="199"/>
      <c r="P1" s="199"/>
      <c r="Q1" s="199"/>
      <c r="R1" s="199"/>
      <c r="S1" s="199"/>
      <c r="T1" s="199"/>
      <c r="U1" s="199"/>
      <c r="V1" s="199"/>
    </row>
    <row r="2" spans="1:22" ht="6" customHeight="1">
      <c r="A2" s="198"/>
      <c r="B2" s="146"/>
      <c r="C2" s="146"/>
      <c r="D2" s="199"/>
      <c r="F2" s="199"/>
      <c r="G2" s="200"/>
      <c r="H2" s="199"/>
      <c r="I2" s="199"/>
      <c r="J2" s="199"/>
      <c r="K2" s="198"/>
      <c r="L2" s="199"/>
      <c r="M2" s="199"/>
      <c r="N2" s="201"/>
      <c r="O2" s="199"/>
      <c r="P2" s="199"/>
      <c r="Q2" s="199"/>
      <c r="R2" s="199"/>
      <c r="S2" s="199"/>
      <c r="T2" s="199"/>
      <c r="U2" s="199"/>
      <c r="V2" s="199"/>
    </row>
    <row r="3" spans="1:22" ht="18.75">
      <c r="A3" s="256" t="s">
        <v>203</v>
      </c>
      <c r="B3" s="146"/>
      <c r="C3" s="146"/>
      <c r="D3" s="199" t="s">
        <v>204</v>
      </c>
      <c r="F3" s="199"/>
      <c r="G3" s="200"/>
      <c r="H3" s="210" t="s">
        <v>506</v>
      </c>
      <c r="I3" s="199"/>
      <c r="J3" s="199"/>
      <c r="K3" s="198"/>
      <c r="L3" s="199"/>
      <c r="M3" s="199"/>
      <c r="N3" s="201"/>
      <c r="O3" s="199"/>
      <c r="P3" s="199"/>
      <c r="Q3" s="199"/>
      <c r="R3" s="199"/>
      <c r="S3" s="199"/>
      <c r="T3" s="199"/>
      <c r="U3" s="199"/>
      <c r="V3" s="199"/>
    </row>
    <row r="4" spans="1:22" ht="5.25" customHeight="1">
      <c r="A4" s="198"/>
      <c r="B4" s="146"/>
      <c r="C4" s="146"/>
      <c r="D4" s="199"/>
      <c r="F4" s="199"/>
      <c r="G4" s="200"/>
      <c r="H4" s="199"/>
      <c r="I4" s="199"/>
      <c r="J4" s="199"/>
      <c r="K4" s="198"/>
      <c r="L4" s="199"/>
      <c r="M4" s="199"/>
      <c r="N4" s="201"/>
      <c r="O4" s="199"/>
      <c r="P4" s="199"/>
      <c r="Q4" s="199"/>
      <c r="R4" s="199"/>
      <c r="S4" s="199"/>
      <c r="T4" s="199"/>
      <c r="U4" s="199"/>
      <c r="V4" s="199"/>
    </row>
    <row r="5" spans="1:22">
      <c r="A5" s="151" t="s">
        <v>167</v>
      </c>
      <c r="B5" s="151"/>
      <c r="C5" s="151"/>
      <c r="D5" s="151" t="s">
        <v>474</v>
      </c>
      <c r="F5" s="199"/>
      <c r="G5" s="200"/>
      <c r="H5" s="199"/>
      <c r="I5" s="199"/>
      <c r="J5" s="199"/>
      <c r="K5" s="198"/>
      <c r="L5" s="199"/>
      <c r="M5" s="199"/>
      <c r="N5" s="201"/>
      <c r="O5" s="199"/>
      <c r="P5" s="199"/>
      <c r="Q5" s="199"/>
      <c r="R5" s="199"/>
      <c r="S5" s="199"/>
      <c r="T5" s="199"/>
      <c r="U5" s="199"/>
      <c r="V5" s="199"/>
    </row>
    <row r="6" spans="1:22" ht="3.75" customHeight="1">
      <c r="A6" s="198"/>
      <c r="B6" s="146"/>
      <c r="C6" s="146"/>
      <c r="D6" s="199"/>
      <c r="F6" s="199"/>
      <c r="G6" s="200"/>
      <c r="H6" s="199"/>
      <c r="I6" s="199"/>
      <c r="J6" s="199"/>
      <c r="K6" s="198"/>
      <c r="L6" s="199"/>
      <c r="M6" s="199"/>
      <c r="N6" s="201"/>
      <c r="O6" s="199"/>
      <c r="P6" s="199"/>
      <c r="Q6" s="199"/>
      <c r="R6" s="199"/>
      <c r="S6" s="199"/>
      <c r="T6" s="199"/>
      <c r="U6" s="199"/>
      <c r="V6" s="199"/>
    </row>
    <row r="7" spans="1:22">
      <c r="A7" s="198" t="s">
        <v>205</v>
      </c>
      <c r="B7" s="146"/>
      <c r="C7" s="146"/>
      <c r="D7" s="199" t="s">
        <v>480</v>
      </c>
      <c r="F7" s="199"/>
      <c r="G7" s="200"/>
      <c r="H7" s="199"/>
      <c r="I7" s="199"/>
      <c r="J7" s="199"/>
      <c r="K7" s="198"/>
      <c r="L7" s="199"/>
      <c r="M7" s="199"/>
      <c r="N7" s="203"/>
      <c r="O7" s="200"/>
      <c r="P7" s="200"/>
      <c r="Q7" s="200"/>
      <c r="R7" s="200"/>
      <c r="S7" s="200"/>
      <c r="T7" s="200"/>
      <c r="U7" s="200"/>
      <c r="V7" s="199"/>
    </row>
    <row r="8" spans="1:22" ht="3.75" customHeight="1">
      <c r="A8" s="146"/>
      <c r="B8" s="146"/>
      <c r="C8" s="146"/>
      <c r="D8" s="199"/>
      <c r="F8" s="199"/>
      <c r="G8" s="200"/>
      <c r="H8" s="211"/>
      <c r="I8" s="211"/>
      <c r="J8" s="211"/>
      <c r="K8" s="212"/>
      <c r="L8" s="211"/>
      <c r="M8" s="199"/>
      <c r="N8" s="201" t="s">
        <v>49</v>
      </c>
      <c r="O8" s="199"/>
      <c r="P8" s="199"/>
      <c r="Q8" s="199"/>
      <c r="R8" s="199"/>
      <c r="S8" s="211"/>
      <c r="T8" s="211"/>
      <c r="U8" s="199"/>
      <c r="V8" s="199"/>
    </row>
    <row r="9" spans="1:22">
      <c r="A9" s="198" t="s">
        <v>206</v>
      </c>
      <c r="B9" s="146"/>
      <c r="C9" s="146"/>
      <c r="D9" s="199" t="s">
        <v>207</v>
      </c>
      <c r="F9" s="199"/>
      <c r="G9" s="200"/>
      <c r="H9" s="211"/>
      <c r="I9" s="211"/>
      <c r="J9" s="211"/>
      <c r="K9" s="212"/>
      <c r="L9" s="211"/>
      <c r="M9" s="199"/>
      <c r="N9" s="201"/>
      <c r="O9" s="199"/>
      <c r="P9" s="199"/>
      <c r="Q9" s="199"/>
      <c r="R9" s="199"/>
      <c r="S9" s="211"/>
      <c r="T9" s="211"/>
      <c r="U9" s="199"/>
      <c r="V9" s="199"/>
    </row>
    <row r="10" spans="1:22" ht="3" customHeight="1">
      <c r="A10" s="151"/>
      <c r="B10" s="151"/>
      <c r="C10" s="151"/>
      <c r="D10" s="151"/>
      <c r="E10" s="151"/>
      <c r="F10" s="199"/>
      <c r="G10" s="200"/>
      <c r="H10" s="211"/>
      <c r="I10" s="211"/>
      <c r="J10" s="211"/>
      <c r="K10" s="212"/>
      <c r="L10" s="211"/>
      <c r="M10" s="199"/>
      <c r="N10" s="201"/>
      <c r="O10" s="199"/>
      <c r="P10" s="199"/>
      <c r="Q10" s="199"/>
      <c r="R10" s="199"/>
      <c r="S10" s="211"/>
      <c r="T10" s="211"/>
      <c r="U10" s="199"/>
      <c r="V10" s="199"/>
    </row>
    <row r="11" spans="1:22" ht="11.25" customHeight="1" thickBot="1">
      <c r="A11" s="151"/>
      <c r="B11" s="151"/>
      <c r="C11" s="151"/>
      <c r="D11" s="151"/>
      <c r="E11" s="151"/>
      <c r="F11" s="199"/>
      <c r="G11" s="200"/>
      <c r="H11" s="211"/>
      <c r="I11" s="211"/>
      <c r="J11" s="211"/>
      <c r="K11" s="212"/>
      <c r="L11" s="211"/>
      <c r="M11" s="199"/>
      <c r="N11" s="201"/>
      <c r="O11" s="199"/>
      <c r="P11" s="199"/>
      <c r="Q11" s="199"/>
      <c r="R11" s="199"/>
      <c r="S11" s="211"/>
      <c r="T11" s="211"/>
      <c r="U11" s="199"/>
      <c r="V11" s="199"/>
    </row>
    <row r="12" spans="1:22" ht="16.5" thickBot="1">
      <c r="A12" s="146"/>
      <c r="B12" s="146"/>
      <c r="C12" s="146"/>
      <c r="D12" s="476" t="s">
        <v>314</v>
      </c>
      <c r="E12" s="477"/>
      <c r="F12" s="477"/>
      <c r="G12" s="477"/>
      <c r="H12" s="477"/>
      <c r="I12" s="477"/>
      <c r="J12" s="477"/>
      <c r="K12" s="477"/>
      <c r="L12" s="478"/>
      <c r="M12" s="199"/>
      <c r="N12" s="201"/>
      <c r="O12" s="199"/>
      <c r="P12" s="199"/>
      <c r="Q12" s="199"/>
      <c r="R12" s="199"/>
      <c r="S12" s="261" t="s">
        <v>314</v>
      </c>
      <c r="T12" s="207"/>
      <c r="U12" s="199"/>
      <c r="V12" s="199"/>
    </row>
    <row r="13" spans="1:22" ht="16.5" thickTop="1">
      <c r="A13" s="146"/>
      <c r="B13" s="146"/>
      <c r="C13" s="146"/>
      <c r="D13" s="213"/>
      <c r="E13" s="199"/>
      <c r="F13" s="199"/>
      <c r="G13" s="200"/>
      <c r="H13" s="199"/>
      <c r="I13" s="199"/>
      <c r="J13" s="199"/>
      <c r="K13" s="198"/>
      <c r="L13" s="209"/>
      <c r="M13" s="199"/>
      <c r="N13" s="201"/>
      <c r="O13" s="199"/>
      <c r="P13" s="199"/>
      <c r="Q13" s="199"/>
      <c r="R13" s="199"/>
      <c r="S13" s="208"/>
      <c r="T13" s="209"/>
      <c r="U13" s="199"/>
      <c r="V13" s="199"/>
    </row>
    <row r="14" spans="1:22">
      <c r="A14" s="219"/>
      <c r="B14" s="219"/>
      <c r="C14" s="219"/>
      <c r="D14" s="220" t="s">
        <v>315</v>
      </c>
      <c r="E14" s="221" t="s">
        <v>316</v>
      </c>
      <c r="F14" s="222" t="s">
        <v>317</v>
      </c>
      <c r="G14" s="221" t="s">
        <v>318</v>
      </c>
      <c r="H14" s="222" t="s">
        <v>319</v>
      </c>
      <c r="I14" s="223" t="s">
        <v>320</v>
      </c>
      <c r="J14" s="223" t="s">
        <v>321</v>
      </c>
      <c r="K14" s="224" t="s">
        <v>322</v>
      </c>
      <c r="L14" s="225" t="s">
        <v>323</v>
      </c>
      <c r="M14" s="221" t="s">
        <v>324</v>
      </c>
      <c r="N14" s="226" t="s">
        <v>325</v>
      </c>
      <c r="O14" s="222" t="s">
        <v>326</v>
      </c>
      <c r="P14" s="222" t="s">
        <v>327</v>
      </c>
      <c r="Q14" s="222" t="s">
        <v>328</v>
      </c>
      <c r="R14" s="222" t="s">
        <v>329</v>
      </c>
      <c r="S14" s="227" t="s">
        <v>330</v>
      </c>
      <c r="T14" s="225" t="s">
        <v>331</v>
      </c>
      <c r="U14" s="222" t="s">
        <v>332</v>
      </c>
      <c r="V14" s="219" t="s">
        <v>333</v>
      </c>
    </row>
    <row r="15" spans="1:22" s="241" customFormat="1" ht="24">
      <c r="A15" s="228"/>
      <c r="B15" s="229"/>
      <c r="C15" s="229"/>
      <c r="D15" s="230"/>
      <c r="E15" s="231"/>
      <c r="F15" s="228"/>
      <c r="G15" s="231"/>
      <c r="H15" s="232"/>
      <c r="I15" s="233"/>
      <c r="J15" s="234" t="s">
        <v>49</v>
      </c>
      <c r="K15" s="474" t="s">
        <v>208</v>
      </c>
      <c r="L15" s="475"/>
      <c r="M15" s="231" t="s">
        <v>209</v>
      </c>
      <c r="N15" s="235" t="s">
        <v>210</v>
      </c>
      <c r="O15" s="236" t="s">
        <v>211</v>
      </c>
      <c r="P15" s="237" t="s">
        <v>212</v>
      </c>
      <c r="Q15" s="228" t="s">
        <v>213</v>
      </c>
      <c r="R15" s="229" t="s">
        <v>214</v>
      </c>
      <c r="S15" s="238" t="s">
        <v>215</v>
      </c>
      <c r="T15" s="239" t="s">
        <v>216</v>
      </c>
      <c r="U15" s="240" t="s">
        <v>222</v>
      </c>
      <c r="V15" s="228" t="s">
        <v>217</v>
      </c>
    </row>
    <row r="16" spans="1:22" s="241" customFormat="1" ht="24.75" thickBot="1">
      <c r="A16" s="242" t="s">
        <v>334</v>
      </c>
      <c r="B16" s="243" t="s">
        <v>335</v>
      </c>
      <c r="C16" s="243" t="s">
        <v>336</v>
      </c>
      <c r="D16" s="248" t="s">
        <v>337</v>
      </c>
      <c r="E16" s="249" t="s">
        <v>304</v>
      </c>
      <c r="F16" s="250" t="s">
        <v>338</v>
      </c>
      <c r="G16" s="249" t="s">
        <v>305</v>
      </c>
      <c r="H16" s="251" t="s">
        <v>306</v>
      </c>
      <c r="I16" s="252" t="s">
        <v>307</v>
      </c>
      <c r="J16" s="253" t="s">
        <v>308</v>
      </c>
      <c r="K16" s="254" t="s">
        <v>309</v>
      </c>
      <c r="L16" s="255" t="s">
        <v>310</v>
      </c>
      <c r="M16" s="244" t="s">
        <v>311</v>
      </c>
      <c r="N16" s="245" t="s">
        <v>579</v>
      </c>
      <c r="O16" s="242" t="s">
        <v>471</v>
      </c>
      <c r="P16" s="244" t="s">
        <v>218</v>
      </c>
      <c r="Q16" s="242" t="s">
        <v>219</v>
      </c>
      <c r="R16" s="246" t="s">
        <v>220</v>
      </c>
      <c r="S16" s="262" t="s">
        <v>221</v>
      </c>
      <c r="T16" s="263" t="s">
        <v>221</v>
      </c>
      <c r="U16" s="247" t="s">
        <v>312</v>
      </c>
      <c r="V16" s="242" t="s">
        <v>313</v>
      </c>
    </row>
    <row r="17" spans="1:22" s="354" customFormat="1">
      <c r="A17" s="379">
        <v>1</v>
      </c>
      <c r="B17" s="380">
        <v>329</v>
      </c>
      <c r="C17" s="381" t="s">
        <v>508</v>
      </c>
      <c r="D17" s="380">
        <v>100836</v>
      </c>
      <c r="E17" s="384" t="s">
        <v>229</v>
      </c>
      <c r="F17" s="382" t="s">
        <v>509</v>
      </c>
      <c r="G17" s="379" t="s">
        <v>510</v>
      </c>
      <c r="H17" s="383">
        <v>40814</v>
      </c>
      <c r="I17" s="383">
        <v>0</v>
      </c>
      <c r="J17" s="383">
        <v>0</v>
      </c>
      <c r="K17" s="385">
        <v>41318</v>
      </c>
      <c r="L17" s="383">
        <v>1008</v>
      </c>
      <c r="M17" s="383">
        <f>H17+I17+J17+L17</f>
        <v>41822</v>
      </c>
      <c r="N17" s="383">
        <f>M17*31.09%</f>
        <v>13002.459800000001</v>
      </c>
      <c r="O17" s="383">
        <v>494.52</v>
      </c>
      <c r="P17" s="383">
        <v>0</v>
      </c>
      <c r="Q17" s="383">
        <f>+M17*1.45%</f>
        <v>606.41899999999998</v>
      </c>
      <c r="R17" s="383">
        <v>153</v>
      </c>
      <c r="S17" s="383">
        <v>2400.84</v>
      </c>
      <c r="T17" s="383">
        <v>225.94</v>
      </c>
      <c r="U17" s="383">
        <f>SUM(N17:T17)</f>
        <v>16883.178799999998</v>
      </c>
      <c r="V17" s="383">
        <f>M17+U17</f>
        <v>58705.178799999994</v>
      </c>
    </row>
    <row r="18" spans="1:22" s="354" customFormat="1">
      <c r="A18" s="379">
        <v>2</v>
      </c>
      <c r="B18" s="380">
        <v>329</v>
      </c>
      <c r="C18" s="381" t="s">
        <v>508</v>
      </c>
      <c r="D18" s="380">
        <v>102590</v>
      </c>
      <c r="E18" s="384" t="s">
        <v>228</v>
      </c>
      <c r="F18" s="382" t="s">
        <v>511</v>
      </c>
      <c r="G18" s="379" t="s">
        <v>512</v>
      </c>
      <c r="H18" s="383">
        <v>35135</v>
      </c>
      <c r="I18" s="383">
        <v>0</v>
      </c>
      <c r="J18" s="383">
        <v>0</v>
      </c>
      <c r="K18" s="385">
        <v>41132</v>
      </c>
      <c r="L18" s="383">
        <v>234</v>
      </c>
      <c r="M18" s="383">
        <f t="shared" ref="M18:M55" si="0">H18+I18+J18+L18</f>
        <v>35369</v>
      </c>
      <c r="N18" s="383">
        <f t="shared" ref="N18:N55" si="1">M18*31.09%</f>
        <v>10996.222100000001</v>
      </c>
      <c r="O18" s="383">
        <v>494.52</v>
      </c>
      <c r="P18" s="383">
        <v>0</v>
      </c>
      <c r="Q18" s="383">
        <f t="shared" ref="Q18:Q25" si="2">+M18*1.45%</f>
        <v>512.85050000000001</v>
      </c>
      <c r="R18" s="383">
        <v>153</v>
      </c>
      <c r="S18" s="383">
        <v>2400.84</v>
      </c>
      <c r="T18" s="383">
        <v>225.94</v>
      </c>
      <c r="U18" s="383">
        <f t="shared" ref="U18:U64" si="3">SUM(N18:T18)</f>
        <v>14783.372600000002</v>
      </c>
      <c r="V18" s="383">
        <f t="shared" ref="V18:V64" si="4">M18+U18</f>
        <v>50152.372600000002</v>
      </c>
    </row>
    <row r="19" spans="1:22" s="354" customFormat="1">
      <c r="A19" s="379">
        <v>3</v>
      </c>
      <c r="B19" s="380">
        <v>329</v>
      </c>
      <c r="C19" s="381" t="s">
        <v>508</v>
      </c>
      <c r="D19" s="380">
        <v>101592</v>
      </c>
      <c r="E19" s="384" t="s">
        <v>231</v>
      </c>
      <c r="F19" s="382" t="s">
        <v>4</v>
      </c>
      <c r="G19" s="379" t="s">
        <v>513</v>
      </c>
      <c r="H19" s="383">
        <v>54372</v>
      </c>
      <c r="I19" s="383">
        <v>0</v>
      </c>
      <c r="J19" s="383">
        <v>0</v>
      </c>
      <c r="K19" s="385">
        <v>41488</v>
      </c>
      <c r="L19" s="383">
        <v>317</v>
      </c>
      <c r="M19" s="383">
        <f t="shared" si="0"/>
        <v>54689</v>
      </c>
      <c r="N19" s="383">
        <f t="shared" si="1"/>
        <v>17002.810099999999</v>
      </c>
      <c r="O19" s="383">
        <v>494.52</v>
      </c>
      <c r="P19" s="383">
        <v>0</v>
      </c>
      <c r="Q19" s="383">
        <f t="shared" si="2"/>
        <v>792.9905</v>
      </c>
      <c r="R19" s="383">
        <v>153</v>
      </c>
      <c r="S19" s="383">
        <v>0</v>
      </c>
      <c r="T19" s="383">
        <v>0</v>
      </c>
      <c r="U19" s="383">
        <f t="shared" si="3"/>
        <v>18443.320599999999</v>
      </c>
      <c r="V19" s="383">
        <f t="shared" si="4"/>
        <v>73132.320600000006</v>
      </c>
    </row>
    <row r="20" spans="1:22" s="354" customFormat="1">
      <c r="A20" s="379">
        <v>4</v>
      </c>
      <c r="B20" s="380">
        <v>329</v>
      </c>
      <c r="C20" s="381" t="s">
        <v>508</v>
      </c>
      <c r="D20" s="380">
        <v>103220</v>
      </c>
      <c r="E20" s="384" t="s">
        <v>230</v>
      </c>
      <c r="F20" s="382" t="s">
        <v>514</v>
      </c>
      <c r="G20" s="379" t="s">
        <v>515</v>
      </c>
      <c r="H20" s="383">
        <v>50557</v>
      </c>
      <c r="I20" s="383">
        <v>0</v>
      </c>
      <c r="J20" s="383">
        <v>0</v>
      </c>
      <c r="K20" s="385">
        <v>40758</v>
      </c>
      <c r="L20" s="383">
        <v>66</v>
      </c>
      <c r="M20" s="383">
        <f t="shared" si="0"/>
        <v>50623</v>
      </c>
      <c r="N20" s="383">
        <f t="shared" si="1"/>
        <v>15738.690700000001</v>
      </c>
      <c r="O20" s="383">
        <v>494.52</v>
      </c>
      <c r="P20" s="383">
        <v>0</v>
      </c>
      <c r="Q20" s="383">
        <f t="shared" si="2"/>
        <v>734.0335</v>
      </c>
      <c r="R20" s="383">
        <v>153</v>
      </c>
      <c r="S20" s="383">
        <v>1682.98</v>
      </c>
      <c r="T20" s="383">
        <v>0</v>
      </c>
      <c r="U20" s="383">
        <f t="shared" si="3"/>
        <v>18803.224200000001</v>
      </c>
      <c r="V20" s="383">
        <f t="shared" si="4"/>
        <v>69426.224199999997</v>
      </c>
    </row>
    <row r="21" spans="1:22" s="354" customFormat="1">
      <c r="A21" s="379">
        <v>5</v>
      </c>
      <c r="B21" s="380">
        <v>329</v>
      </c>
      <c r="C21" s="381" t="s">
        <v>508</v>
      </c>
      <c r="D21" s="380">
        <v>100619</v>
      </c>
      <c r="E21" s="384" t="s">
        <v>230</v>
      </c>
      <c r="F21" s="382" t="s">
        <v>516</v>
      </c>
      <c r="G21" s="379" t="s">
        <v>517</v>
      </c>
      <c r="H21" s="383">
        <v>47195</v>
      </c>
      <c r="I21" s="383">
        <v>0</v>
      </c>
      <c r="J21" s="383">
        <v>0</v>
      </c>
      <c r="K21" s="385">
        <v>41102</v>
      </c>
      <c r="L21" s="383">
        <v>66</v>
      </c>
      <c r="M21" s="383">
        <f t="shared" si="0"/>
        <v>47261</v>
      </c>
      <c r="N21" s="383">
        <f t="shared" si="1"/>
        <v>14693.4449</v>
      </c>
      <c r="O21" s="383">
        <v>494.52</v>
      </c>
      <c r="P21" s="383">
        <v>0</v>
      </c>
      <c r="Q21" s="383">
        <f t="shared" si="2"/>
        <v>685.28449999999998</v>
      </c>
      <c r="R21" s="383">
        <v>153</v>
      </c>
      <c r="S21" s="383">
        <v>1682.98</v>
      </c>
      <c r="T21" s="383">
        <v>225.94</v>
      </c>
      <c r="U21" s="383">
        <f t="shared" si="3"/>
        <v>17935.169399999999</v>
      </c>
      <c r="V21" s="383">
        <f t="shared" si="4"/>
        <v>65196.169399999999</v>
      </c>
    </row>
    <row r="22" spans="1:22" s="354" customFormat="1">
      <c r="A22" s="379">
        <v>6</v>
      </c>
      <c r="B22" s="380">
        <v>329</v>
      </c>
      <c r="C22" s="381" t="s">
        <v>508</v>
      </c>
      <c r="D22" s="380">
        <v>101829</v>
      </c>
      <c r="E22" s="384" t="s">
        <v>228</v>
      </c>
      <c r="F22" s="382" t="s">
        <v>518</v>
      </c>
      <c r="G22" s="379" t="s">
        <v>519</v>
      </c>
      <c r="H22" s="383">
        <v>39351</v>
      </c>
      <c r="I22" s="383">
        <v>0</v>
      </c>
      <c r="J22" s="383">
        <v>0</v>
      </c>
      <c r="K22" s="385">
        <v>41341</v>
      </c>
      <c r="L22" s="383">
        <v>820</v>
      </c>
      <c r="M22" s="383">
        <f t="shared" si="0"/>
        <v>40171</v>
      </c>
      <c r="N22" s="383">
        <f t="shared" si="1"/>
        <v>12489.1639</v>
      </c>
      <c r="O22" s="383">
        <v>494.52</v>
      </c>
      <c r="P22" s="383">
        <v>0</v>
      </c>
      <c r="Q22" s="383">
        <f t="shared" si="2"/>
        <v>582.47949999999992</v>
      </c>
      <c r="R22" s="383">
        <v>153</v>
      </c>
      <c r="S22" s="383">
        <v>0</v>
      </c>
      <c r="T22" s="383">
        <v>225.94</v>
      </c>
      <c r="U22" s="383">
        <f t="shared" si="3"/>
        <v>13945.1034</v>
      </c>
      <c r="V22" s="383">
        <f t="shared" si="4"/>
        <v>54116.1034</v>
      </c>
    </row>
    <row r="23" spans="1:22" s="354" customFormat="1">
      <c r="A23" s="379">
        <v>7</v>
      </c>
      <c r="B23" s="380">
        <v>329</v>
      </c>
      <c r="C23" s="381" t="s">
        <v>508</v>
      </c>
      <c r="D23" s="380">
        <v>100705</v>
      </c>
      <c r="E23" s="384" t="s">
        <v>520</v>
      </c>
      <c r="F23" s="382" t="s">
        <v>0</v>
      </c>
      <c r="G23" s="379" t="s">
        <v>521</v>
      </c>
      <c r="H23" s="383">
        <v>61607</v>
      </c>
      <c r="I23" s="383">
        <v>0</v>
      </c>
      <c r="J23" s="383">
        <v>0</v>
      </c>
      <c r="K23" s="385">
        <v>41316</v>
      </c>
      <c r="L23" s="383">
        <v>0</v>
      </c>
      <c r="M23" s="383">
        <f t="shared" si="0"/>
        <v>61607</v>
      </c>
      <c r="N23" s="383">
        <f t="shared" si="1"/>
        <v>19153.616300000002</v>
      </c>
      <c r="O23" s="383">
        <v>0</v>
      </c>
      <c r="P23" s="383">
        <v>0</v>
      </c>
      <c r="Q23" s="383">
        <f t="shared" si="2"/>
        <v>893.30149999999992</v>
      </c>
      <c r="R23" s="383">
        <v>153</v>
      </c>
      <c r="S23" s="383">
        <v>0</v>
      </c>
      <c r="T23" s="383">
        <v>0</v>
      </c>
      <c r="U23" s="383">
        <f t="shared" si="3"/>
        <v>20199.917800000003</v>
      </c>
      <c r="V23" s="383">
        <f t="shared" si="4"/>
        <v>81806.917799999996</v>
      </c>
    </row>
    <row r="24" spans="1:22" s="354" customFormat="1">
      <c r="A24" s="379">
        <v>8</v>
      </c>
      <c r="B24" s="380">
        <v>329</v>
      </c>
      <c r="C24" s="381" t="s">
        <v>508</v>
      </c>
      <c r="D24" s="380">
        <v>102531</v>
      </c>
      <c r="E24" s="384" t="s">
        <v>522</v>
      </c>
      <c r="F24" s="382" t="s">
        <v>523</v>
      </c>
      <c r="G24" s="379" t="s">
        <v>524</v>
      </c>
      <c r="H24" s="383">
        <v>66983</v>
      </c>
      <c r="I24" s="383">
        <v>0</v>
      </c>
      <c r="J24" s="383">
        <v>0</v>
      </c>
      <c r="K24" s="385">
        <v>41221</v>
      </c>
      <c r="L24" s="383">
        <v>0</v>
      </c>
      <c r="M24" s="383">
        <f t="shared" si="0"/>
        <v>66983</v>
      </c>
      <c r="N24" s="383">
        <f t="shared" si="1"/>
        <v>20825.0147</v>
      </c>
      <c r="O24" s="383">
        <v>494.52</v>
      </c>
      <c r="P24" s="383">
        <v>0</v>
      </c>
      <c r="Q24" s="383">
        <f t="shared" si="2"/>
        <v>971.25349999999992</v>
      </c>
      <c r="R24" s="383">
        <v>153</v>
      </c>
      <c r="S24" s="383">
        <v>2400.84</v>
      </c>
      <c r="T24" s="383">
        <v>225.94</v>
      </c>
      <c r="U24" s="383">
        <f t="shared" si="3"/>
        <v>25070.568199999998</v>
      </c>
      <c r="V24" s="383">
        <f t="shared" si="4"/>
        <v>92053.568199999994</v>
      </c>
    </row>
    <row r="25" spans="1:22" s="354" customFormat="1">
      <c r="A25" s="379">
        <v>9</v>
      </c>
      <c r="B25" s="380">
        <v>329</v>
      </c>
      <c r="C25" s="381" t="s">
        <v>508</v>
      </c>
      <c r="D25" s="380">
        <v>103185</v>
      </c>
      <c r="E25" s="384" t="s">
        <v>228</v>
      </c>
      <c r="F25" s="382" t="s">
        <v>525</v>
      </c>
      <c r="G25" s="379" t="s">
        <v>526</v>
      </c>
      <c r="H25" s="383">
        <v>36540</v>
      </c>
      <c r="I25" s="383">
        <v>0</v>
      </c>
      <c r="J25" s="383">
        <v>0</v>
      </c>
      <c r="K25" s="385">
        <v>41473</v>
      </c>
      <c r="L25" s="383">
        <v>0</v>
      </c>
      <c r="M25" s="383">
        <f t="shared" si="0"/>
        <v>36540</v>
      </c>
      <c r="N25" s="383">
        <f t="shared" si="1"/>
        <v>11360.286</v>
      </c>
      <c r="O25" s="383">
        <v>494.52</v>
      </c>
      <c r="P25" s="383">
        <v>0</v>
      </c>
      <c r="Q25" s="383">
        <f t="shared" si="2"/>
        <v>529.82999999999993</v>
      </c>
      <c r="R25" s="383">
        <v>153</v>
      </c>
      <c r="S25" s="383">
        <v>1682.98</v>
      </c>
      <c r="T25" s="383">
        <v>0</v>
      </c>
      <c r="U25" s="383">
        <f t="shared" si="3"/>
        <v>14220.616</v>
      </c>
      <c r="V25" s="383">
        <f t="shared" si="4"/>
        <v>50760.616000000002</v>
      </c>
    </row>
    <row r="26" spans="1:22" s="354" customFormat="1">
      <c r="A26" s="379">
        <v>10</v>
      </c>
      <c r="B26" s="380">
        <v>329</v>
      </c>
      <c r="C26" s="381" t="s">
        <v>508</v>
      </c>
      <c r="D26" s="380">
        <v>101811</v>
      </c>
      <c r="E26" s="384" t="s">
        <v>229</v>
      </c>
      <c r="F26" s="382" t="s">
        <v>527</v>
      </c>
      <c r="G26" s="379" t="s">
        <v>528</v>
      </c>
      <c r="H26" s="383">
        <v>45349</v>
      </c>
      <c r="I26" s="383">
        <v>0</v>
      </c>
      <c r="J26" s="383">
        <v>0</v>
      </c>
      <c r="K26" s="385">
        <v>40900</v>
      </c>
      <c r="L26" s="383">
        <v>937</v>
      </c>
      <c r="M26" s="383">
        <f t="shared" si="0"/>
        <v>46286</v>
      </c>
      <c r="N26" s="383">
        <f t="shared" si="1"/>
        <v>14390.3174</v>
      </c>
      <c r="O26" s="383">
        <v>0</v>
      </c>
      <c r="P26" s="383">
        <v>0</v>
      </c>
      <c r="Q26" s="383">
        <v>0</v>
      </c>
      <c r="R26" s="383">
        <v>153</v>
      </c>
      <c r="S26" s="383">
        <v>6516.9000000000005</v>
      </c>
      <c r="T26" s="383">
        <v>0</v>
      </c>
      <c r="U26" s="383">
        <f t="shared" si="3"/>
        <v>21060.217400000001</v>
      </c>
      <c r="V26" s="383">
        <f t="shared" si="4"/>
        <v>67346.217399999994</v>
      </c>
    </row>
    <row r="27" spans="1:22" s="354" customFormat="1">
      <c r="A27" s="379">
        <v>11</v>
      </c>
      <c r="B27" s="380">
        <v>329</v>
      </c>
      <c r="C27" s="381" t="s">
        <v>508</v>
      </c>
      <c r="D27" s="380">
        <v>103108</v>
      </c>
      <c r="E27" s="384" t="s">
        <v>230</v>
      </c>
      <c r="F27" s="382" t="s">
        <v>529</v>
      </c>
      <c r="G27" s="379" t="s">
        <v>517</v>
      </c>
      <c r="H27" s="383">
        <v>47195</v>
      </c>
      <c r="I27" s="383">
        <v>0</v>
      </c>
      <c r="J27" s="383">
        <v>0</v>
      </c>
      <c r="K27" s="385">
        <v>41287</v>
      </c>
      <c r="L27" s="383">
        <v>1239</v>
      </c>
      <c r="M27" s="383">
        <f t="shared" si="0"/>
        <v>48434</v>
      </c>
      <c r="N27" s="383">
        <f t="shared" si="1"/>
        <v>15058.1306</v>
      </c>
      <c r="O27" s="383">
        <v>494.52</v>
      </c>
      <c r="P27" s="383">
        <v>0</v>
      </c>
      <c r="Q27" s="383">
        <f t="shared" ref="Q27:Q64" si="5">+M27*1.45%</f>
        <v>702.29300000000001</v>
      </c>
      <c r="R27" s="383">
        <v>153</v>
      </c>
      <c r="S27" s="383">
        <v>0</v>
      </c>
      <c r="T27" s="383">
        <v>0</v>
      </c>
      <c r="U27" s="383">
        <f t="shared" si="3"/>
        <v>16407.943599999999</v>
      </c>
      <c r="V27" s="383">
        <f t="shared" si="4"/>
        <v>64841.943599999999</v>
      </c>
    </row>
    <row r="28" spans="1:22" s="354" customFormat="1">
      <c r="A28" s="379">
        <v>12</v>
      </c>
      <c r="B28" s="380">
        <v>329</v>
      </c>
      <c r="C28" s="381" t="s">
        <v>508</v>
      </c>
      <c r="D28" s="380">
        <v>103159</v>
      </c>
      <c r="E28" s="384" t="s">
        <v>229</v>
      </c>
      <c r="F28" s="382" t="s">
        <v>530</v>
      </c>
      <c r="G28" s="379" t="s">
        <v>531</v>
      </c>
      <c r="H28" s="383">
        <v>46936</v>
      </c>
      <c r="I28" s="383">
        <v>0</v>
      </c>
      <c r="J28" s="383">
        <v>0</v>
      </c>
      <c r="K28" s="385">
        <v>41673</v>
      </c>
      <c r="L28" s="383">
        <v>0</v>
      </c>
      <c r="M28" s="383">
        <f t="shared" si="0"/>
        <v>46936</v>
      </c>
      <c r="N28" s="383">
        <f t="shared" si="1"/>
        <v>14592.402400000001</v>
      </c>
      <c r="O28" s="383">
        <v>494.52</v>
      </c>
      <c r="P28" s="383">
        <v>0</v>
      </c>
      <c r="Q28" s="383">
        <f t="shared" si="5"/>
        <v>680.572</v>
      </c>
      <c r="R28" s="383">
        <v>153</v>
      </c>
      <c r="S28" s="383">
        <v>0</v>
      </c>
      <c r="T28" s="383">
        <v>0</v>
      </c>
      <c r="U28" s="383">
        <f t="shared" si="3"/>
        <v>15920.494400000001</v>
      </c>
      <c r="V28" s="383">
        <f t="shared" si="4"/>
        <v>62856.494400000003</v>
      </c>
    </row>
    <row r="29" spans="1:22" s="354" customFormat="1">
      <c r="A29" s="379">
        <v>13</v>
      </c>
      <c r="B29" s="380">
        <v>329</v>
      </c>
      <c r="C29" s="381" t="s">
        <v>508</v>
      </c>
      <c r="D29" s="380">
        <v>103343</v>
      </c>
      <c r="E29" s="384" t="s">
        <v>532</v>
      </c>
      <c r="F29" s="382" t="s">
        <v>533</v>
      </c>
      <c r="G29" s="379" t="s">
        <v>534</v>
      </c>
      <c r="H29" s="383">
        <v>53451</v>
      </c>
      <c r="I29" s="383">
        <v>0</v>
      </c>
      <c r="J29" s="383">
        <v>0</v>
      </c>
      <c r="K29" s="385">
        <v>41131</v>
      </c>
      <c r="L29" s="383">
        <v>0</v>
      </c>
      <c r="M29" s="383">
        <f t="shared" si="0"/>
        <v>53451</v>
      </c>
      <c r="N29" s="383">
        <f t="shared" si="1"/>
        <v>16617.9159</v>
      </c>
      <c r="O29" s="383">
        <v>494.52</v>
      </c>
      <c r="P29" s="383">
        <v>0</v>
      </c>
      <c r="Q29" s="383">
        <f t="shared" si="5"/>
        <v>775.03949999999998</v>
      </c>
      <c r="R29" s="383">
        <v>153</v>
      </c>
      <c r="S29" s="383">
        <v>2400.84</v>
      </c>
      <c r="T29" s="383">
        <v>225.94</v>
      </c>
      <c r="U29" s="383">
        <f t="shared" si="3"/>
        <v>20667.255399999998</v>
      </c>
      <c r="V29" s="383">
        <f t="shared" si="4"/>
        <v>74118.255399999995</v>
      </c>
    </row>
    <row r="30" spans="1:22" s="354" customFormat="1">
      <c r="A30" s="379">
        <v>14</v>
      </c>
      <c r="B30" s="380">
        <v>329</v>
      </c>
      <c r="C30" s="381" t="s">
        <v>508</v>
      </c>
      <c r="D30" s="380">
        <v>102665</v>
      </c>
      <c r="E30" s="384" t="s">
        <v>231</v>
      </c>
      <c r="F30" s="382" t="s">
        <v>535</v>
      </c>
      <c r="G30" s="379" t="s">
        <v>513</v>
      </c>
      <c r="H30" s="383">
        <v>54372</v>
      </c>
      <c r="I30" s="383">
        <v>0</v>
      </c>
      <c r="J30" s="383">
        <v>0</v>
      </c>
      <c r="K30" s="385">
        <v>40546</v>
      </c>
      <c r="L30" s="383">
        <v>1477</v>
      </c>
      <c r="M30" s="383">
        <f t="shared" si="0"/>
        <v>55849</v>
      </c>
      <c r="N30" s="383">
        <f t="shared" si="1"/>
        <v>17363.454099999999</v>
      </c>
      <c r="O30" s="383">
        <v>494.52</v>
      </c>
      <c r="P30" s="383">
        <v>0</v>
      </c>
      <c r="Q30" s="383">
        <f t="shared" si="5"/>
        <v>809.81049999999993</v>
      </c>
      <c r="R30" s="383">
        <v>153</v>
      </c>
      <c r="S30" s="383">
        <v>1682.98</v>
      </c>
      <c r="T30" s="383">
        <v>225.94</v>
      </c>
      <c r="U30" s="383">
        <f t="shared" si="3"/>
        <v>20729.704599999997</v>
      </c>
      <c r="V30" s="383">
        <f t="shared" si="4"/>
        <v>76578.704599999997</v>
      </c>
    </row>
    <row r="31" spans="1:22" s="354" customFormat="1">
      <c r="A31" s="379">
        <v>15</v>
      </c>
      <c r="B31" s="380">
        <v>329</v>
      </c>
      <c r="C31" s="381" t="s">
        <v>508</v>
      </c>
      <c r="D31" s="380">
        <v>102119</v>
      </c>
      <c r="E31" s="384" t="s">
        <v>536</v>
      </c>
      <c r="F31" s="382" t="s">
        <v>537</v>
      </c>
      <c r="G31" s="379" t="s">
        <v>538</v>
      </c>
      <c r="H31" s="383">
        <v>35571</v>
      </c>
      <c r="I31" s="383">
        <v>0</v>
      </c>
      <c r="J31" s="383">
        <v>0</v>
      </c>
      <c r="K31" s="385">
        <v>41630</v>
      </c>
      <c r="L31" s="383">
        <v>0</v>
      </c>
      <c r="M31" s="383">
        <f t="shared" si="0"/>
        <v>35571</v>
      </c>
      <c r="N31" s="383">
        <f t="shared" si="1"/>
        <v>11059.0239</v>
      </c>
      <c r="O31" s="383">
        <v>494.52</v>
      </c>
      <c r="P31" s="383">
        <v>0</v>
      </c>
      <c r="Q31" s="383">
        <f t="shared" si="5"/>
        <v>515.77949999999998</v>
      </c>
      <c r="R31" s="383">
        <v>153</v>
      </c>
      <c r="S31" s="383">
        <v>1682.98</v>
      </c>
      <c r="T31" s="383">
        <v>225.94</v>
      </c>
      <c r="U31" s="383">
        <f t="shared" si="3"/>
        <v>14131.243400000001</v>
      </c>
      <c r="V31" s="383">
        <f t="shared" si="4"/>
        <v>49702.243399999999</v>
      </c>
    </row>
    <row r="32" spans="1:22" s="354" customFormat="1">
      <c r="A32" s="379">
        <v>16</v>
      </c>
      <c r="B32" s="380">
        <v>329</v>
      </c>
      <c r="C32" s="381" t="s">
        <v>508</v>
      </c>
      <c r="D32" s="380">
        <v>100980</v>
      </c>
      <c r="E32" s="384" t="s">
        <v>230</v>
      </c>
      <c r="F32" s="382" t="s">
        <v>539</v>
      </c>
      <c r="G32" s="379" t="s">
        <v>540</v>
      </c>
      <c r="H32" s="383">
        <v>56053</v>
      </c>
      <c r="I32" s="383">
        <v>0</v>
      </c>
      <c r="J32" s="383">
        <v>0</v>
      </c>
      <c r="K32" s="385">
        <v>41464</v>
      </c>
      <c r="L32" s="383">
        <v>491</v>
      </c>
      <c r="M32" s="383">
        <f t="shared" si="0"/>
        <v>56544</v>
      </c>
      <c r="N32" s="383">
        <f t="shared" si="1"/>
        <v>17579.529600000002</v>
      </c>
      <c r="O32" s="383">
        <v>494.52</v>
      </c>
      <c r="P32" s="383">
        <v>0</v>
      </c>
      <c r="Q32" s="383">
        <f t="shared" si="5"/>
        <v>819.88799999999992</v>
      </c>
      <c r="R32" s="383">
        <v>153</v>
      </c>
      <c r="S32" s="383">
        <v>6516.9000000000005</v>
      </c>
      <c r="T32" s="383">
        <v>374.40000000000003</v>
      </c>
      <c r="U32" s="383">
        <f t="shared" si="3"/>
        <v>25938.237600000004</v>
      </c>
      <c r="V32" s="383">
        <f t="shared" si="4"/>
        <v>82482.237600000008</v>
      </c>
    </row>
    <row r="33" spans="1:22" s="354" customFormat="1">
      <c r="A33" s="379">
        <v>17</v>
      </c>
      <c r="B33" s="380">
        <v>329</v>
      </c>
      <c r="C33" s="381" t="s">
        <v>508</v>
      </c>
      <c r="D33" s="380">
        <v>100613</v>
      </c>
      <c r="E33" s="384" t="s">
        <v>228</v>
      </c>
      <c r="F33" s="382" t="s">
        <v>541</v>
      </c>
      <c r="G33" s="379" t="s">
        <v>469</v>
      </c>
      <c r="H33" s="383">
        <v>29279</v>
      </c>
      <c r="I33" s="383">
        <v>0</v>
      </c>
      <c r="J33" s="383">
        <v>0</v>
      </c>
      <c r="K33" s="385">
        <v>40616</v>
      </c>
      <c r="L33" s="383">
        <v>820</v>
      </c>
      <c r="M33" s="383">
        <f t="shared" si="0"/>
        <v>30099</v>
      </c>
      <c r="N33" s="383">
        <f t="shared" si="1"/>
        <v>9357.7790999999997</v>
      </c>
      <c r="O33" s="383">
        <v>494.52</v>
      </c>
      <c r="P33" s="383">
        <v>0</v>
      </c>
      <c r="Q33" s="383">
        <f t="shared" si="5"/>
        <v>436.43549999999999</v>
      </c>
      <c r="R33" s="383">
        <v>153</v>
      </c>
      <c r="S33" s="383">
        <v>0</v>
      </c>
      <c r="T33" s="383">
        <v>0</v>
      </c>
      <c r="U33" s="383">
        <f t="shared" si="3"/>
        <v>10441.7346</v>
      </c>
      <c r="V33" s="383">
        <f t="shared" si="4"/>
        <v>40540.734599999996</v>
      </c>
    </row>
    <row r="34" spans="1:22" s="354" customFormat="1">
      <c r="A34" s="379">
        <v>18</v>
      </c>
      <c r="B34" s="380">
        <v>329</v>
      </c>
      <c r="C34" s="381" t="s">
        <v>508</v>
      </c>
      <c r="D34" s="380">
        <v>103204</v>
      </c>
      <c r="E34" s="384" t="s">
        <v>228</v>
      </c>
      <c r="F34" s="382" t="s">
        <v>542</v>
      </c>
      <c r="G34" s="379" t="s">
        <v>469</v>
      </c>
      <c r="H34" s="383">
        <v>29279</v>
      </c>
      <c r="I34" s="383">
        <v>0</v>
      </c>
      <c r="J34" s="383">
        <v>0</v>
      </c>
      <c r="K34" s="385">
        <v>40766</v>
      </c>
      <c r="L34" s="383">
        <v>234</v>
      </c>
      <c r="M34" s="383">
        <f t="shared" si="0"/>
        <v>29513</v>
      </c>
      <c r="N34" s="383">
        <f t="shared" si="1"/>
        <v>9175.5917000000009</v>
      </c>
      <c r="O34" s="383">
        <v>494.52</v>
      </c>
      <c r="P34" s="383">
        <v>0</v>
      </c>
      <c r="Q34" s="383">
        <f t="shared" si="5"/>
        <v>427.93849999999998</v>
      </c>
      <c r="R34" s="383">
        <v>153</v>
      </c>
      <c r="S34" s="383">
        <v>3606.72</v>
      </c>
      <c r="T34" s="383">
        <v>374.40000000000003</v>
      </c>
      <c r="U34" s="383">
        <f t="shared" si="3"/>
        <v>14232.1702</v>
      </c>
      <c r="V34" s="383">
        <f t="shared" si="4"/>
        <v>43745.1702</v>
      </c>
    </row>
    <row r="35" spans="1:22" s="354" customFormat="1">
      <c r="A35" s="379">
        <v>19</v>
      </c>
      <c r="B35" s="380">
        <v>329</v>
      </c>
      <c r="C35" s="381" t="s">
        <v>508</v>
      </c>
      <c r="D35" s="380">
        <v>101489</v>
      </c>
      <c r="E35" s="384" t="s">
        <v>229</v>
      </c>
      <c r="F35" s="382" t="s">
        <v>543</v>
      </c>
      <c r="G35" s="379" t="s">
        <v>544</v>
      </c>
      <c r="H35" s="383">
        <v>43838</v>
      </c>
      <c r="I35" s="383">
        <v>0</v>
      </c>
      <c r="J35" s="383">
        <v>0</v>
      </c>
      <c r="K35" s="385">
        <v>41619</v>
      </c>
      <c r="L35" s="383">
        <v>0</v>
      </c>
      <c r="M35" s="383">
        <f t="shared" si="0"/>
        <v>43838</v>
      </c>
      <c r="N35" s="383">
        <f t="shared" si="1"/>
        <v>13629.234200000001</v>
      </c>
      <c r="O35" s="383">
        <v>494.52</v>
      </c>
      <c r="P35" s="383">
        <v>0</v>
      </c>
      <c r="Q35" s="383">
        <f t="shared" si="5"/>
        <v>635.65099999999995</v>
      </c>
      <c r="R35" s="383">
        <v>153</v>
      </c>
      <c r="S35" s="383">
        <v>0</v>
      </c>
      <c r="T35" s="383">
        <v>0</v>
      </c>
      <c r="U35" s="383">
        <f t="shared" si="3"/>
        <v>14912.405200000001</v>
      </c>
      <c r="V35" s="383">
        <f t="shared" si="4"/>
        <v>58750.405200000001</v>
      </c>
    </row>
    <row r="36" spans="1:22" s="354" customFormat="1">
      <c r="A36" s="379">
        <v>20</v>
      </c>
      <c r="B36" s="380">
        <v>329</v>
      </c>
      <c r="C36" s="381" t="s">
        <v>508</v>
      </c>
      <c r="D36" s="380">
        <v>102058</v>
      </c>
      <c r="E36" s="384" t="s">
        <v>228</v>
      </c>
      <c r="F36" s="382" t="s">
        <v>545</v>
      </c>
      <c r="G36" s="379" t="s">
        <v>469</v>
      </c>
      <c r="H36" s="383">
        <v>29279</v>
      </c>
      <c r="I36" s="383">
        <v>0</v>
      </c>
      <c r="J36" s="383">
        <v>0</v>
      </c>
      <c r="K36" s="385">
        <v>40565</v>
      </c>
      <c r="L36" s="383">
        <v>1054</v>
      </c>
      <c r="M36" s="383">
        <f t="shared" si="0"/>
        <v>30333</v>
      </c>
      <c r="N36" s="383">
        <f t="shared" si="1"/>
        <v>9430.529700000001</v>
      </c>
      <c r="O36" s="383">
        <v>494.52</v>
      </c>
      <c r="P36" s="383">
        <v>0</v>
      </c>
      <c r="Q36" s="383">
        <f t="shared" si="5"/>
        <v>439.82849999999996</v>
      </c>
      <c r="R36" s="383">
        <v>153</v>
      </c>
      <c r="S36" s="383">
        <v>2170.48</v>
      </c>
      <c r="T36" s="383">
        <v>223.34</v>
      </c>
      <c r="U36" s="383">
        <f t="shared" si="3"/>
        <v>12911.698200000001</v>
      </c>
      <c r="V36" s="383">
        <f t="shared" si="4"/>
        <v>43244.698199999999</v>
      </c>
    </row>
    <row r="37" spans="1:22" s="354" customFormat="1">
      <c r="A37" s="379">
        <v>21</v>
      </c>
      <c r="B37" s="380">
        <v>329</v>
      </c>
      <c r="C37" s="381" t="s">
        <v>508</v>
      </c>
      <c r="D37" s="380">
        <v>103076</v>
      </c>
      <c r="E37" s="384" t="s">
        <v>228</v>
      </c>
      <c r="F37" s="382" t="s">
        <v>546</v>
      </c>
      <c r="G37" s="379" t="s">
        <v>512</v>
      </c>
      <c r="H37" s="383">
        <v>35135</v>
      </c>
      <c r="I37" s="383">
        <v>0</v>
      </c>
      <c r="J37" s="383">
        <v>0</v>
      </c>
      <c r="K37" s="385">
        <v>41288</v>
      </c>
      <c r="L37" s="383">
        <v>351</v>
      </c>
      <c r="M37" s="383">
        <f t="shared" si="0"/>
        <v>35486</v>
      </c>
      <c r="N37" s="383">
        <f t="shared" si="1"/>
        <v>11032.597400000001</v>
      </c>
      <c r="O37" s="383">
        <v>0</v>
      </c>
      <c r="P37" s="383">
        <v>0</v>
      </c>
      <c r="Q37" s="383">
        <f t="shared" si="5"/>
        <v>514.54699999999991</v>
      </c>
      <c r="R37" s="383">
        <v>153</v>
      </c>
      <c r="S37" s="383">
        <v>3606.72</v>
      </c>
      <c r="T37" s="383">
        <v>0</v>
      </c>
      <c r="U37" s="383">
        <f t="shared" si="3"/>
        <v>15306.8644</v>
      </c>
      <c r="V37" s="383">
        <f t="shared" si="4"/>
        <v>50792.864399999999</v>
      </c>
    </row>
    <row r="38" spans="1:22" s="354" customFormat="1">
      <c r="A38" s="379">
        <v>22</v>
      </c>
      <c r="B38" s="380">
        <v>329</v>
      </c>
      <c r="C38" s="381" t="s">
        <v>508</v>
      </c>
      <c r="D38" s="380">
        <v>100848</v>
      </c>
      <c r="E38" s="384" t="s">
        <v>229</v>
      </c>
      <c r="F38" s="382" t="s">
        <v>547</v>
      </c>
      <c r="G38" s="379" t="s">
        <v>531</v>
      </c>
      <c r="H38" s="383">
        <v>46936</v>
      </c>
      <c r="I38" s="383">
        <v>0</v>
      </c>
      <c r="J38" s="383">
        <v>0</v>
      </c>
      <c r="K38" s="385">
        <v>41673</v>
      </c>
      <c r="L38" s="383">
        <v>0</v>
      </c>
      <c r="M38" s="383">
        <f t="shared" si="0"/>
        <v>46936</v>
      </c>
      <c r="N38" s="383">
        <f t="shared" si="1"/>
        <v>14592.402400000001</v>
      </c>
      <c r="O38" s="383">
        <v>0</v>
      </c>
      <c r="P38" s="383">
        <v>0</v>
      </c>
      <c r="Q38" s="383">
        <f t="shared" si="5"/>
        <v>680.572</v>
      </c>
      <c r="R38" s="383">
        <v>153</v>
      </c>
      <c r="S38" s="383">
        <v>4808.18</v>
      </c>
      <c r="T38" s="383">
        <v>277.16000000000003</v>
      </c>
      <c r="U38" s="383">
        <f t="shared" si="3"/>
        <v>20511.314399999999</v>
      </c>
      <c r="V38" s="383">
        <f t="shared" si="4"/>
        <v>67447.314400000003</v>
      </c>
    </row>
    <row r="39" spans="1:22" s="354" customFormat="1">
      <c r="A39" s="379">
        <v>23</v>
      </c>
      <c r="B39" s="380">
        <v>329</v>
      </c>
      <c r="C39" s="381" t="s">
        <v>508</v>
      </c>
      <c r="D39" s="380">
        <v>102505</v>
      </c>
      <c r="E39" s="384" t="s">
        <v>228</v>
      </c>
      <c r="F39" s="382" t="s">
        <v>548</v>
      </c>
      <c r="G39" s="379" t="s">
        <v>469</v>
      </c>
      <c r="H39" s="383">
        <v>29279</v>
      </c>
      <c r="I39" s="383">
        <v>0</v>
      </c>
      <c r="J39" s="383">
        <v>0</v>
      </c>
      <c r="K39" s="385">
        <v>40578</v>
      </c>
      <c r="L39" s="383">
        <v>937</v>
      </c>
      <c r="M39" s="383">
        <f t="shared" si="0"/>
        <v>30216</v>
      </c>
      <c r="N39" s="383">
        <f t="shared" si="1"/>
        <v>9394.1543999999994</v>
      </c>
      <c r="O39" s="383">
        <v>0</v>
      </c>
      <c r="P39" s="383">
        <v>0</v>
      </c>
      <c r="Q39" s="383">
        <f t="shared" si="5"/>
        <v>438.13199999999995</v>
      </c>
      <c r="R39" s="383">
        <v>153</v>
      </c>
      <c r="S39" s="383">
        <v>1682.98</v>
      </c>
      <c r="T39" s="383">
        <v>225.94</v>
      </c>
      <c r="U39" s="383">
        <f t="shared" si="3"/>
        <v>11894.206399999999</v>
      </c>
      <c r="V39" s="383">
        <f t="shared" si="4"/>
        <v>42110.206399999995</v>
      </c>
    </row>
    <row r="40" spans="1:22" s="354" customFormat="1">
      <c r="A40" s="379">
        <v>24</v>
      </c>
      <c r="B40" s="380">
        <v>329</v>
      </c>
      <c r="C40" s="381" t="s">
        <v>508</v>
      </c>
      <c r="D40" s="380">
        <v>103234</v>
      </c>
      <c r="E40" s="384" t="s">
        <v>549</v>
      </c>
      <c r="F40" s="382" t="s">
        <v>550</v>
      </c>
      <c r="G40" s="379" t="s">
        <v>551</v>
      </c>
      <c r="H40" s="383">
        <v>18810</v>
      </c>
      <c r="I40" s="383">
        <v>0</v>
      </c>
      <c r="J40" s="383">
        <v>0</v>
      </c>
      <c r="K40" s="385">
        <v>41154</v>
      </c>
      <c r="L40" s="383">
        <v>66</v>
      </c>
      <c r="M40" s="383">
        <f t="shared" si="0"/>
        <v>18876</v>
      </c>
      <c r="N40" s="383">
        <f t="shared" si="1"/>
        <v>5868.5484000000006</v>
      </c>
      <c r="O40" s="383">
        <v>494.52</v>
      </c>
      <c r="P40" s="383">
        <v>0</v>
      </c>
      <c r="Q40" s="383">
        <f t="shared" si="5"/>
        <v>273.702</v>
      </c>
      <c r="R40" s="383">
        <v>153</v>
      </c>
      <c r="S40" s="383">
        <v>6516.9000000000005</v>
      </c>
      <c r="T40" s="383">
        <v>374.40000000000003</v>
      </c>
      <c r="U40" s="383">
        <f t="shared" si="3"/>
        <v>13681.070400000001</v>
      </c>
      <c r="V40" s="383">
        <f t="shared" si="4"/>
        <v>32557.070400000001</v>
      </c>
    </row>
    <row r="41" spans="1:22" s="354" customFormat="1">
      <c r="A41" s="379">
        <v>25</v>
      </c>
      <c r="B41" s="380">
        <v>329</v>
      </c>
      <c r="C41" s="381" t="s">
        <v>508</v>
      </c>
      <c r="D41" s="380">
        <v>103870</v>
      </c>
      <c r="E41" s="384" t="s">
        <v>228</v>
      </c>
      <c r="F41" s="382" t="s">
        <v>552</v>
      </c>
      <c r="G41" s="379" t="s">
        <v>553</v>
      </c>
      <c r="H41" s="383">
        <v>29865</v>
      </c>
      <c r="I41" s="383">
        <v>0</v>
      </c>
      <c r="J41" s="383">
        <v>0</v>
      </c>
      <c r="K41" s="385">
        <v>41248</v>
      </c>
      <c r="L41" s="383">
        <v>0</v>
      </c>
      <c r="M41" s="383">
        <f t="shared" si="0"/>
        <v>29865</v>
      </c>
      <c r="N41" s="383">
        <f t="shared" si="1"/>
        <v>9285.0285000000003</v>
      </c>
      <c r="O41" s="383">
        <v>494.52</v>
      </c>
      <c r="P41" s="383">
        <v>0</v>
      </c>
      <c r="Q41" s="383">
        <f t="shared" si="5"/>
        <v>433.04249999999996</v>
      </c>
      <c r="R41" s="383">
        <v>153</v>
      </c>
      <c r="S41" s="383">
        <v>1682.98</v>
      </c>
      <c r="T41" s="383">
        <v>225.94</v>
      </c>
      <c r="U41" s="383">
        <f t="shared" si="3"/>
        <v>12274.511</v>
      </c>
      <c r="V41" s="383">
        <f t="shared" si="4"/>
        <v>42139.510999999999</v>
      </c>
    </row>
    <row r="42" spans="1:22" s="354" customFormat="1">
      <c r="A42" s="379">
        <v>26</v>
      </c>
      <c r="B42" s="380">
        <v>329</v>
      </c>
      <c r="C42" s="381" t="s">
        <v>508</v>
      </c>
      <c r="D42" s="380">
        <v>102106</v>
      </c>
      <c r="E42" s="384" t="s">
        <v>228</v>
      </c>
      <c r="F42" s="386" t="s">
        <v>554</v>
      </c>
      <c r="G42" s="387" t="s">
        <v>469</v>
      </c>
      <c r="H42" s="388">
        <v>29279</v>
      </c>
      <c r="I42" s="388">
        <v>0</v>
      </c>
      <c r="J42" s="388">
        <v>0</v>
      </c>
      <c r="K42" s="385">
        <v>40575</v>
      </c>
      <c r="L42" s="388">
        <v>822</v>
      </c>
      <c r="M42" s="383">
        <f t="shared" si="0"/>
        <v>30101</v>
      </c>
      <c r="N42" s="383">
        <f t="shared" si="1"/>
        <v>9358.4009000000005</v>
      </c>
      <c r="O42" s="388">
        <v>0</v>
      </c>
      <c r="P42" s="388">
        <v>0</v>
      </c>
      <c r="Q42" s="383">
        <f t="shared" si="5"/>
        <v>436.46449999999999</v>
      </c>
      <c r="R42" s="383">
        <v>153</v>
      </c>
      <c r="S42" s="388">
        <v>6516.9000000000005</v>
      </c>
      <c r="T42" s="388">
        <v>374.40000000000003</v>
      </c>
      <c r="U42" s="383">
        <f t="shared" si="3"/>
        <v>16839.165400000002</v>
      </c>
      <c r="V42" s="383">
        <f t="shared" si="4"/>
        <v>46940.165399999998</v>
      </c>
    </row>
    <row r="43" spans="1:22" s="354" customFormat="1">
      <c r="A43" s="379">
        <v>27</v>
      </c>
      <c r="B43" s="380">
        <v>329</v>
      </c>
      <c r="C43" s="381" t="s">
        <v>508</v>
      </c>
      <c r="D43" s="380">
        <v>102942</v>
      </c>
      <c r="E43" s="384" t="s">
        <v>231</v>
      </c>
      <c r="F43" s="382" t="s">
        <v>555</v>
      </c>
      <c r="G43" s="379" t="s">
        <v>556</v>
      </c>
      <c r="H43" s="383">
        <v>56275</v>
      </c>
      <c r="I43" s="383">
        <v>0</v>
      </c>
      <c r="J43" s="383">
        <v>0</v>
      </c>
      <c r="K43" s="385">
        <v>41689</v>
      </c>
      <c r="L43" s="383">
        <v>0</v>
      </c>
      <c r="M43" s="383">
        <f t="shared" si="0"/>
        <v>56275</v>
      </c>
      <c r="N43" s="383">
        <f t="shared" si="1"/>
        <v>17495.897499999999</v>
      </c>
      <c r="O43" s="383">
        <v>494.52</v>
      </c>
      <c r="P43" s="383">
        <v>0</v>
      </c>
      <c r="Q43" s="383">
        <f t="shared" si="5"/>
        <v>815.98749999999995</v>
      </c>
      <c r="R43" s="383">
        <v>153</v>
      </c>
      <c r="S43" s="383">
        <v>0</v>
      </c>
      <c r="T43" s="383">
        <v>0</v>
      </c>
      <c r="U43" s="383">
        <f t="shared" si="3"/>
        <v>18959.404999999999</v>
      </c>
      <c r="V43" s="383">
        <f t="shared" si="4"/>
        <v>75234.404999999999</v>
      </c>
    </row>
    <row r="44" spans="1:22" s="354" customFormat="1">
      <c r="A44" s="379">
        <v>28</v>
      </c>
      <c r="B44" s="380">
        <v>329</v>
      </c>
      <c r="C44" s="381" t="s">
        <v>508</v>
      </c>
      <c r="D44" s="380">
        <v>102230</v>
      </c>
      <c r="E44" s="384" t="s">
        <v>228</v>
      </c>
      <c r="F44" s="382" t="s">
        <v>557</v>
      </c>
      <c r="G44" s="379" t="s">
        <v>512</v>
      </c>
      <c r="H44" s="383">
        <v>35135</v>
      </c>
      <c r="I44" s="383">
        <v>0</v>
      </c>
      <c r="J44" s="383">
        <v>0</v>
      </c>
      <c r="K44" s="385">
        <v>41198</v>
      </c>
      <c r="L44" s="383">
        <v>1406</v>
      </c>
      <c r="M44" s="383">
        <f t="shared" si="0"/>
        <v>36541</v>
      </c>
      <c r="N44" s="383">
        <f t="shared" si="1"/>
        <v>11360.5969</v>
      </c>
      <c r="O44" s="383">
        <v>494.52</v>
      </c>
      <c r="P44" s="383">
        <v>0</v>
      </c>
      <c r="Q44" s="383">
        <f t="shared" si="5"/>
        <v>529.84449999999993</v>
      </c>
      <c r="R44" s="383">
        <v>153</v>
      </c>
      <c r="S44" s="383">
        <v>2400.84</v>
      </c>
      <c r="T44" s="383">
        <v>225.94</v>
      </c>
      <c r="U44" s="383">
        <f t="shared" si="3"/>
        <v>15164.741400000001</v>
      </c>
      <c r="V44" s="383">
        <f t="shared" si="4"/>
        <v>51705.741399999999</v>
      </c>
    </row>
    <row r="45" spans="1:22" s="354" customFormat="1">
      <c r="A45" s="379">
        <v>29</v>
      </c>
      <c r="B45" s="380">
        <v>329</v>
      </c>
      <c r="C45" s="381" t="s">
        <v>508</v>
      </c>
      <c r="D45" s="380">
        <v>103394</v>
      </c>
      <c r="E45" s="384" t="s">
        <v>228</v>
      </c>
      <c r="F45" s="382" t="s">
        <v>2</v>
      </c>
      <c r="G45" s="379" t="s">
        <v>558</v>
      </c>
      <c r="H45" s="383">
        <v>33378</v>
      </c>
      <c r="I45" s="383">
        <v>0</v>
      </c>
      <c r="J45" s="383">
        <v>0</v>
      </c>
      <c r="K45" s="385">
        <v>41140</v>
      </c>
      <c r="L45" s="383">
        <v>234</v>
      </c>
      <c r="M45" s="383">
        <f t="shared" si="0"/>
        <v>33612</v>
      </c>
      <c r="N45" s="383">
        <f t="shared" si="1"/>
        <v>10449.970800000001</v>
      </c>
      <c r="O45" s="383">
        <v>494.52</v>
      </c>
      <c r="P45" s="383">
        <v>0</v>
      </c>
      <c r="Q45" s="383">
        <f t="shared" si="5"/>
        <v>487.37399999999997</v>
      </c>
      <c r="R45" s="383">
        <v>153</v>
      </c>
      <c r="S45" s="383">
        <v>0</v>
      </c>
      <c r="T45" s="383">
        <v>0</v>
      </c>
      <c r="U45" s="383">
        <f t="shared" si="3"/>
        <v>11584.864800000001</v>
      </c>
      <c r="V45" s="383">
        <f t="shared" si="4"/>
        <v>45196.864800000003</v>
      </c>
    </row>
    <row r="46" spans="1:22" s="354" customFormat="1">
      <c r="A46" s="379">
        <v>30</v>
      </c>
      <c r="B46" s="380">
        <v>329</v>
      </c>
      <c r="C46" s="381" t="s">
        <v>508</v>
      </c>
      <c r="D46" s="380">
        <v>101512</v>
      </c>
      <c r="E46" s="384" t="s">
        <v>549</v>
      </c>
      <c r="F46" s="382" t="s">
        <v>559</v>
      </c>
      <c r="G46" s="379" t="s">
        <v>560</v>
      </c>
      <c r="H46" s="383">
        <v>27265</v>
      </c>
      <c r="I46" s="383">
        <v>0</v>
      </c>
      <c r="J46" s="383">
        <v>0</v>
      </c>
      <c r="K46" s="385">
        <v>41519</v>
      </c>
      <c r="L46" s="383">
        <v>80</v>
      </c>
      <c r="M46" s="383">
        <f t="shared" si="0"/>
        <v>27345</v>
      </c>
      <c r="N46" s="383">
        <f t="shared" si="1"/>
        <v>8501.5604999999996</v>
      </c>
      <c r="O46" s="383">
        <v>0</v>
      </c>
      <c r="P46" s="383">
        <v>0</v>
      </c>
      <c r="Q46" s="383">
        <f t="shared" si="5"/>
        <v>396.5025</v>
      </c>
      <c r="R46" s="383">
        <v>153</v>
      </c>
      <c r="S46" s="383">
        <v>0</v>
      </c>
      <c r="T46" s="383">
        <v>0</v>
      </c>
      <c r="U46" s="383">
        <f t="shared" si="3"/>
        <v>9051.0630000000001</v>
      </c>
      <c r="V46" s="383">
        <f t="shared" si="4"/>
        <v>36396.063000000002</v>
      </c>
    </row>
    <row r="47" spans="1:22" s="354" customFormat="1">
      <c r="A47" s="379">
        <v>31</v>
      </c>
      <c r="B47" s="380">
        <v>329</v>
      </c>
      <c r="C47" s="381" t="s">
        <v>508</v>
      </c>
      <c r="D47" s="380">
        <v>100337</v>
      </c>
      <c r="E47" s="384" t="s">
        <v>230</v>
      </c>
      <c r="F47" s="382" t="s">
        <v>561</v>
      </c>
      <c r="G47" s="379" t="s">
        <v>562</v>
      </c>
      <c r="H47" s="383">
        <v>58015</v>
      </c>
      <c r="I47" s="383">
        <v>0</v>
      </c>
      <c r="J47" s="383">
        <v>0</v>
      </c>
      <c r="K47" s="385">
        <v>41489</v>
      </c>
      <c r="L47" s="383">
        <v>338</v>
      </c>
      <c r="M47" s="383">
        <f t="shared" si="0"/>
        <v>58353</v>
      </c>
      <c r="N47" s="383">
        <f t="shared" si="1"/>
        <v>18141.947700000001</v>
      </c>
      <c r="O47" s="383">
        <v>0</v>
      </c>
      <c r="P47" s="383">
        <v>0</v>
      </c>
      <c r="Q47" s="383">
        <f t="shared" si="5"/>
        <v>846.11849999999993</v>
      </c>
      <c r="R47" s="383">
        <v>153</v>
      </c>
      <c r="S47" s="383">
        <v>2400.84</v>
      </c>
      <c r="T47" s="383">
        <v>225.94</v>
      </c>
      <c r="U47" s="383">
        <f t="shared" si="3"/>
        <v>21767.8462</v>
      </c>
      <c r="V47" s="383">
        <f t="shared" si="4"/>
        <v>80120.8462</v>
      </c>
    </row>
    <row r="48" spans="1:22" s="354" customFormat="1">
      <c r="A48" s="379">
        <v>32</v>
      </c>
      <c r="B48" s="380">
        <v>329</v>
      </c>
      <c r="C48" s="381" t="s">
        <v>508</v>
      </c>
      <c r="D48" s="380">
        <v>102374</v>
      </c>
      <c r="E48" s="384" t="s">
        <v>228</v>
      </c>
      <c r="F48" s="382" t="s">
        <v>563</v>
      </c>
      <c r="G48" s="379" t="s">
        <v>526</v>
      </c>
      <c r="H48" s="383">
        <v>36540</v>
      </c>
      <c r="I48" s="383">
        <v>0</v>
      </c>
      <c r="J48" s="383">
        <v>0</v>
      </c>
      <c r="K48" s="385">
        <v>41132</v>
      </c>
      <c r="L48" s="383">
        <v>0</v>
      </c>
      <c r="M48" s="383">
        <f t="shared" si="0"/>
        <v>36540</v>
      </c>
      <c r="N48" s="383">
        <f t="shared" si="1"/>
        <v>11360.286</v>
      </c>
      <c r="O48" s="383">
        <v>0</v>
      </c>
      <c r="P48" s="383">
        <v>0</v>
      </c>
      <c r="Q48" s="383">
        <f t="shared" si="5"/>
        <v>529.82999999999993</v>
      </c>
      <c r="R48" s="383">
        <v>153</v>
      </c>
      <c r="S48" s="383">
        <v>0</v>
      </c>
      <c r="T48" s="383">
        <v>0</v>
      </c>
      <c r="U48" s="383">
        <f t="shared" si="3"/>
        <v>12043.116</v>
      </c>
      <c r="V48" s="383">
        <f t="shared" si="4"/>
        <v>48583.116000000002</v>
      </c>
    </row>
    <row r="49" spans="1:23" s="354" customFormat="1">
      <c r="A49" s="379">
        <v>33</v>
      </c>
      <c r="B49" s="380">
        <v>329</v>
      </c>
      <c r="C49" s="381" t="s">
        <v>508</v>
      </c>
      <c r="D49" s="380">
        <v>100784</v>
      </c>
      <c r="E49" s="384" t="s">
        <v>564</v>
      </c>
      <c r="F49" s="382" t="s">
        <v>565</v>
      </c>
      <c r="G49" s="379" t="s">
        <v>566</v>
      </c>
      <c r="H49" s="383">
        <v>30085</v>
      </c>
      <c r="I49" s="383">
        <v>0</v>
      </c>
      <c r="J49" s="383">
        <v>0</v>
      </c>
      <c r="K49" s="385">
        <v>41324</v>
      </c>
      <c r="L49" s="383">
        <v>702</v>
      </c>
      <c r="M49" s="383">
        <f t="shared" si="0"/>
        <v>30787</v>
      </c>
      <c r="N49" s="383">
        <f t="shared" si="1"/>
        <v>9571.6782999999996</v>
      </c>
      <c r="O49" s="383">
        <v>0</v>
      </c>
      <c r="P49" s="383">
        <v>0</v>
      </c>
      <c r="Q49" s="383">
        <f t="shared" si="5"/>
        <v>446.41149999999999</v>
      </c>
      <c r="R49" s="383">
        <v>153</v>
      </c>
      <c r="S49" s="383">
        <v>6516.9000000000005</v>
      </c>
      <c r="T49" s="383">
        <v>374.40000000000003</v>
      </c>
      <c r="U49" s="383">
        <f t="shared" si="3"/>
        <v>17062.389800000001</v>
      </c>
      <c r="V49" s="383">
        <f t="shared" si="4"/>
        <v>47849.389800000004</v>
      </c>
    </row>
    <row r="50" spans="1:23" s="354" customFormat="1">
      <c r="A50" s="379">
        <v>34</v>
      </c>
      <c r="B50" s="380">
        <v>329</v>
      </c>
      <c r="C50" s="381" t="s">
        <v>508</v>
      </c>
      <c r="D50" s="380">
        <v>103440</v>
      </c>
      <c r="E50" s="384" t="s">
        <v>228</v>
      </c>
      <c r="F50" s="382" t="s">
        <v>567</v>
      </c>
      <c r="G50" s="379" t="s">
        <v>568</v>
      </c>
      <c r="H50" s="383">
        <v>27738</v>
      </c>
      <c r="I50" s="383">
        <v>0</v>
      </c>
      <c r="J50" s="383">
        <v>0</v>
      </c>
      <c r="K50" s="385">
        <v>41232</v>
      </c>
      <c r="L50" s="383">
        <v>1611</v>
      </c>
      <c r="M50" s="383">
        <f t="shared" si="0"/>
        <v>29349</v>
      </c>
      <c r="N50" s="383">
        <f t="shared" si="1"/>
        <v>9124.6041000000005</v>
      </c>
      <c r="O50" s="383">
        <v>494.52</v>
      </c>
      <c r="P50" s="383">
        <v>0</v>
      </c>
      <c r="Q50" s="383">
        <f t="shared" si="5"/>
        <v>425.56049999999999</v>
      </c>
      <c r="R50" s="383">
        <v>153</v>
      </c>
      <c r="S50" s="383">
        <v>3780.1399999999994</v>
      </c>
      <c r="T50" s="383">
        <v>223.34</v>
      </c>
      <c r="U50" s="383">
        <f t="shared" si="3"/>
        <v>14201.1646</v>
      </c>
      <c r="V50" s="383">
        <f t="shared" si="4"/>
        <v>43550.164600000004</v>
      </c>
    </row>
    <row r="51" spans="1:23" s="354" customFormat="1">
      <c r="A51" s="379">
        <v>35</v>
      </c>
      <c r="B51" s="380">
        <v>329</v>
      </c>
      <c r="C51" s="381" t="s">
        <v>508</v>
      </c>
      <c r="D51" s="380">
        <v>101812</v>
      </c>
      <c r="E51" s="384" t="s">
        <v>229</v>
      </c>
      <c r="F51" s="382" t="s">
        <v>569</v>
      </c>
      <c r="G51" s="379" t="s">
        <v>531</v>
      </c>
      <c r="H51" s="383">
        <v>46936</v>
      </c>
      <c r="I51" s="383">
        <v>0</v>
      </c>
      <c r="J51" s="383">
        <v>0</v>
      </c>
      <c r="K51" s="385">
        <v>41673</v>
      </c>
      <c r="L51" s="383">
        <v>0</v>
      </c>
      <c r="M51" s="383">
        <f t="shared" si="0"/>
        <v>46936</v>
      </c>
      <c r="N51" s="383">
        <f t="shared" si="1"/>
        <v>14592.402400000001</v>
      </c>
      <c r="O51" s="383">
        <v>494.52</v>
      </c>
      <c r="P51" s="383">
        <v>0</v>
      </c>
      <c r="Q51" s="383">
        <f t="shared" si="5"/>
        <v>680.572</v>
      </c>
      <c r="R51" s="383">
        <v>153</v>
      </c>
      <c r="S51" s="383">
        <v>6516.9000000000005</v>
      </c>
      <c r="T51" s="383">
        <v>0</v>
      </c>
      <c r="U51" s="383">
        <f t="shared" si="3"/>
        <v>22437.394400000001</v>
      </c>
      <c r="V51" s="383">
        <f t="shared" si="4"/>
        <v>69373.394400000005</v>
      </c>
    </row>
    <row r="52" spans="1:23" s="354" customFormat="1">
      <c r="A52" s="379">
        <v>36</v>
      </c>
      <c r="B52" s="380">
        <v>329</v>
      </c>
      <c r="C52" s="381" t="s">
        <v>508</v>
      </c>
      <c r="D52" s="380">
        <v>103329</v>
      </c>
      <c r="E52" s="384" t="s">
        <v>228</v>
      </c>
      <c r="F52" s="382" t="s">
        <v>3</v>
      </c>
      <c r="G52" s="379" t="s">
        <v>512</v>
      </c>
      <c r="H52" s="383">
        <v>35135</v>
      </c>
      <c r="I52" s="383">
        <v>0</v>
      </c>
      <c r="J52" s="383">
        <v>0</v>
      </c>
      <c r="K52" s="385">
        <v>41233</v>
      </c>
      <c r="L52" s="383">
        <v>1289</v>
      </c>
      <c r="M52" s="383">
        <f t="shared" si="0"/>
        <v>36424</v>
      </c>
      <c r="N52" s="383">
        <f t="shared" si="1"/>
        <v>11324.221600000001</v>
      </c>
      <c r="O52" s="383">
        <v>494.52</v>
      </c>
      <c r="P52" s="383">
        <v>0</v>
      </c>
      <c r="Q52" s="383">
        <f t="shared" si="5"/>
        <v>528.14799999999991</v>
      </c>
      <c r="R52" s="383">
        <v>153</v>
      </c>
      <c r="S52" s="383">
        <v>2400.84</v>
      </c>
      <c r="T52" s="383">
        <v>225.94</v>
      </c>
      <c r="U52" s="383">
        <f t="shared" si="3"/>
        <v>15126.669600000001</v>
      </c>
      <c r="V52" s="383">
        <f t="shared" si="4"/>
        <v>51550.669600000001</v>
      </c>
    </row>
    <row r="53" spans="1:23" s="354" customFormat="1">
      <c r="A53" s="379">
        <v>37</v>
      </c>
      <c r="B53" s="380">
        <v>329</v>
      </c>
      <c r="C53" s="381" t="s">
        <v>508</v>
      </c>
      <c r="D53" s="380">
        <v>102983</v>
      </c>
      <c r="E53" s="384" t="s">
        <v>228</v>
      </c>
      <c r="F53" s="382" t="s">
        <v>570</v>
      </c>
      <c r="G53" s="379" t="s">
        <v>571</v>
      </c>
      <c r="H53" s="383">
        <v>31621</v>
      </c>
      <c r="I53" s="383">
        <v>0</v>
      </c>
      <c r="J53" s="383">
        <v>0</v>
      </c>
      <c r="K53" s="385">
        <v>41027</v>
      </c>
      <c r="L53" s="383">
        <v>0</v>
      </c>
      <c r="M53" s="383">
        <f t="shared" si="0"/>
        <v>31621</v>
      </c>
      <c r="N53" s="383">
        <f t="shared" si="1"/>
        <v>9830.9688999999998</v>
      </c>
      <c r="O53" s="383">
        <v>494.52</v>
      </c>
      <c r="P53" s="383">
        <v>0</v>
      </c>
      <c r="Q53" s="383">
        <f t="shared" si="5"/>
        <v>458.50449999999995</v>
      </c>
      <c r="R53" s="383">
        <v>153</v>
      </c>
      <c r="S53" s="383">
        <v>1682.98</v>
      </c>
      <c r="T53" s="383">
        <v>225.94</v>
      </c>
      <c r="U53" s="383">
        <f t="shared" si="3"/>
        <v>12845.913399999999</v>
      </c>
      <c r="V53" s="383">
        <f t="shared" si="4"/>
        <v>44466.913399999998</v>
      </c>
    </row>
    <row r="54" spans="1:23" s="354" customFormat="1">
      <c r="A54" s="379">
        <v>38</v>
      </c>
      <c r="B54" s="380">
        <v>329</v>
      </c>
      <c r="C54" s="381" t="s">
        <v>508</v>
      </c>
      <c r="D54" s="380">
        <v>103439</v>
      </c>
      <c r="E54" s="384" t="s">
        <v>230</v>
      </c>
      <c r="F54" s="382" t="s">
        <v>572</v>
      </c>
      <c r="G54" s="379" t="s">
        <v>573</v>
      </c>
      <c r="H54" s="383">
        <v>39329</v>
      </c>
      <c r="I54" s="383">
        <v>0</v>
      </c>
      <c r="J54" s="383">
        <v>0</v>
      </c>
      <c r="K54" s="385">
        <v>41233</v>
      </c>
      <c r="L54" s="383">
        <v>1442</v>
      </c>
      <c r="M54" s="383">
        <f t="shared" si="0"/>
        <v>40771</v>
      </c>
      <c r="N54" s="383">
        <f t="shared" si="1"/>
        <v>12675.7039</v>
      </c>
      <c r="O54" s="383">
        <v>494.52</v>
      </c>
      <c r="P54" s="383">
        <v>0</v>
      </c>
      <c r="Q54" s="383">
        <f t="shared" si="5"/>
        <v>591.17949999999996</v>
      </c>
      <c r="R54" s="383">
        <v>153</v>
      </c>
      <c r="S54" s="383">
        <v>1682.98</v>
      </c>
      <c r="T54" s="383">
        <v>225.94</v>
      </c>
      <c r="U54" s="383">
        <f t="shared" si="3"/>
        <v>15823.323400000001</v>
      </c>
      <c r="V54" s="383">
        <f t="shared" si="4"/>
        <v>56594.323400000001</v>
      </c>
    </row>
    <row r="55" spans="1:23" s="354" customFormat="1">
      <c r="A55" s="379">
        <v>39</v>
      </c>
      <c r="B55" s="380">
        <v>329</v>
      </c>
      <c r="C55" s="381" t="s">
        <v>508</v>
      </c>
      <c r="D55" s="380">
        <v>101856</v>
      </c>
      <c r="E55" s="384" t="s">
        <v>574</v>
      </c>
      <c r="F55" s="382" t="s">
        <v>1</v>
      </c>
      <c r="G55" s="379" t="s">
        <v>575</v>
      </c>
      <c r="H55" s="383">
        <v>35356</v>
      </c>
      <c r="I55" s="383">
        <v>0</v>
      </c>
      <c r="J55" s="383">
        <v>0</v>
      </c>
      <c r="K55" s="385">
        <v>41684</v>
      </c>
      <c r="L55" s="383">
        <v>197</v>
      </c>
      <c r="M55" s="383">
        <f t="shared" si="0"/>
        <v>35553</v>
      </c>
      <c r="N55" s="383">
        <f t="shared" si="1"/>
        <v>11053.4277</v>
      </c>
      <c r="O55" s="383">
        <v>0</v>
      </c>
      <c r="P55" s="383">
        <v>0</v>
      </c>
      <c r="Q55" s="383">
        <f t="shared" si="5"/>
        <v>515.51850000000002</v>
      </c>
      <c r="R55" s="383">
        <v>153</v>
      </c>
      <c r="S55" s="383">
        <v>3780.1399999999994</v>
      </c>
      <c r="T55" s="383">
        <v>223.34</v>
      </c>
      <c r="U55" s="383">
        <f t="shared" si="3"/>
        <v>15725.4262</v>
      </c>
      <c r="V55" s="383">
        <f t="shared" si="4"/>
        <v>51278.426200000002</v>
      </c>
    </row>
    <row r="56" spans="1:23" s="354" customFormat="1">
      <c r="A56" s="379">
        <v>40</v>
      </c>
      <c r="B56" s="380">
        <v>329</v>
      </c>
      <c r="C56" s="381" t="s">
        <v>508</v>
      </c>
      <c r="D56" s="380">
        <v>100696</v>
      </c>
      <c r="E56" s="384" t="s">
        <v>228</v>
      </c>
      <c r="F56" s="386" t="s">
        <v>580</v>
      </c>
      <c r="G56" s="387" t="s">
        <v>558</v>
      </c>
      <c r="H56" s="388">
        <v>33378</v>
      </c>
      <c r="I56" s="388">
        <v>0</v>
      </c>
      <c r="J56" s="388">
        <v>0</v>
      </c>
      <c r="K56" s="385" t="s">
        <v>576</v>
      </c>
      <c r="L56" s="388">
        <v>0</v>
      </c>
      <c r="M56" s="388">
        <f>H56+I56+J56+L56</f>
        <v>33378</v>
      </c>
      <c r="N56" s="388">
        <f>M56*31.09%</f>
        <v>10377.2202</v>
      </c>
      <c r="O56" s="388">
        <v>494.52</v>
      </c>
      <c r="P56" s="388">
        <v>0</v>
      </c>
      <c r="Q56" s="383">
        <f t="shared" si="5"/>
        <v>483.98099999999999</v>
      </c>
      <c r="R56" s="383">
        <v>153</v>
      </c>
      <c r="S56" s="388">
        <v>6516.9</v>
      </c>
      <c r="T56" s="388">
        <v>374.4</v>
      </c>
      <c r="U56" s="388">
        <f t="shared" si="3"/>
        <v>18400.021200000003</v>
      </c>
      <c r="V56" s="388">
        <f t="shared" si="4"/>
        <v>51778.021200000003</v>
      </c>
    </row>
    <row r="57" spans="1:23" s="353" customFormat="1" ht="18" customHeight="1">
      <c r="A57" s="379">
        <v>41</v>
      </c>
      <c r="B57" s="380">
        <v>329</v>
      </c>
      <c r="C57" s="381" t="s">
        <v>508</v>
      </c>
      <c r="D57" s="380">
        <v>100442</v>
      </c>
      <c r="E57" s="384" t="s">
        <v>231</v>
      </c>
      <c r="F57" s="386" t="s">
        <v>581</v>
      </c>
      <c r="G57" s="387" t="s">
        <v>577</v>
      </c>
      <c r="H57" s="388">
        <v>38824</v>
      </c>
      <c r="I57" s="388">
        <v>0</v>
      </c>
      <c r="J57" s="388">
        <v>0</v>
      </c>
      <c r="K57" s="385" t="s">
        <v>576</v>
      </c>
      <c r="L57" s="388">
        <v>0</v>
      </c>
      <c r="M57" s="388">
        <f t="shared" ref="M57:M64" si="6">H57+I57+J57+L57</f>
        <v>38824</v>
      </c>
      <c r="N57" s="388">
        <f t="shared" ref="N57:N64" si="7">M57*31.09%</f>
        <v>12070.381600000001</v>
      </c>
      <c r="O57" s="388">
        <v>494.52</v>
      </c>
      <c r="P57" s="388">
        <v>0</v>
      </c>
      <c r="Q57" s="383">
        <f t="shared" si="5"/>
        <v>562.94799999999998</v>
      </c>
      <c r="R57" s="383">
        <v>153</v>
      </c>
      <c r="S57" s="388">
        <v>6516.9</v>
      </c>
      <c r="T57" s="388">
        <v>374.4</v>
      </c>
      <c r="U57" s="388">
        <f t="shared" si="3"/>
        <v>20172.149600000004</v>
      </c>
      <c r="V57" s="388">
        <f t="shared" si="4"/>
        <v>58996.149600000004</v>
      </c>
      <c r="W57" s="352"/>
    </row>
    <row r="58" spans="1:23" s="353" customFormat="1" ht="18" customHeight="1">
      <c r="A58" s="379">
        <v>42</v>
      </c>
      <c r="B58" s="380">
        <v>329</v>
      </c>
      <c r="C58" s="381" t="s">
        <v>508</v>
      </c>
      <c r="D58" s="386"/>
      <c r="E58" s="386" t="s">
        <v>578</v>
      </c>
      <c r="F58" s="386" t="s">
        <v>582</v>
      </c>
      <c r="G58" s="387" t="s">
        <v>236</v>
      </c>
      <c r="H58" s="388">
        <v>15840</v>
      </c>
      <c r="I58" s="388">
        <v>0</v>
      </c>
      <c r="J58" s="388">
        <v>0</v>
      </c>
      <c r="K58" s="385" t="s">
        <v>576</v>
      </c>
      <c r="L58" s="389">
        <v>0</v>
      </c>
      <c r="M58" s="388">
        <f t="shared" si="6"/>
        <v>15840</v>
      </c>
      <c r="N58" s="388">
        <f t="shared" si="7"/>
        <v>4924.6559999999999</v>
      </c>
      <c r="O58" s="388">
        <v>495</v>
      </c>
      <c r="P58" s="388">
        <v>0</v>
      </c>
      <c r="Q58" s="383">
        <f t="shared" si="5"/>
        <v>229.67999999999998</v>
      </c>
      <c r="R58" s="383">
        <v>153</v>
      </c>
      <c r="S58" s="388">
        <v>6516.9</v>
      </c>
      <c r="T58" s="388">
        <v>374.4</v>
      </c>
      <c r="U58" s="388">
        <f t="shared" si="3"/>
        <v>12693.636</v>
      </c>
      <c r="V58" s="388">
        <f t="shared" si="4"/>
        <v>28533.635999999999</v>
      </c>
      <c r="W58" s="352"/>
    </row>
    <row r="59" spans="1:23" s="353" customFormat="1" ht="18" customHeight="1">
      <c r="A59" s="379">
        <v>43</v>
      </c>
      <c r="B59" s="380">
        <v>329</v>
      </c>
      <c r="C59" s="381" t="s">
        <v>508</v>
      </c>
      <c r="D59" s="390"/>
      <c r="E59" s="390" t="s">
        <v>232</v>
      </c>
      <c r="F59" s="390" t="s">
        <v>235</v>
      </c>
      <c r="G59" s="391" t="s">
        <v>339</v>
      </c>
      <c r="H59" s="392">
        <v>22942</v>
      </c>
      <c r="I59" s="392">
        <v>0</v>
      </c>
      <c r="J59" s="392">
        <v>0</v>
      </c>
      <c r="K59" s="385" t="s">
        <v>576</v>
      </c>
      <c r="L59" s="393">
        <v>0</v>
      </c>
      <c r="M59" s="388">
        <f t="shared" si="6"/>
        <v>22942</v>
      </c>
      <c r="N59" s="388">
        <f t="shared" si="7"/>
        <v>7132.6678000000002</v>
      </c>
      <c r="O59" s="392">
        <v>495</v>
      </c>
      <c r="P59" s="392">
        <v>0</v>
      </c>
      <c r="Q59" s="383">
        <f t="shared" si="5"/>
        <v>332.65899999999999</v>
      </c>
      <c r="R59" s="383">
        <v>153</v>
      </c>
      <c r="S59" s="388">
        <v>6516.9</v>
      </c>
      <c r="T59" s="388">
        <v>374.4</v>
      </c>
      <c r="U59" s="388">
        <f t="shared" si="3"/>
        <v>15004.6268</v>
      </c>
      <c r="V59" s="388">
        <f t="shared" si="4"/>
        <v>37946.626799999998</v>
      </c>
      <c r="W59" s="352"/>
    </row>
    <row r="60" spans="1:23" s="353" customFormat="1" ht="18" customHeight="1">
      <c r="A60" s="379">
        <v>44</v>
      </c>
      <c r="B60" s="380">
        <v>329</v>
      </c>
      <c r="C60" s="381" t="s">
        <v>508</v>
      </c>
      <c r="D60" s="386"/>
      <c r="E60" s="386" t="s">
        <v>233</v>
      </c>
      <c r="F60" s="386" t="s">
        <v>235</v>
      </c>
      <c r="G60" s="387" t="s">
        <v>236</v>
      </c>
      <c r="H60" s="388">
        <v>15840</v>
      </c>
      <c r="I60" s="388">
        <v>0</v>
      </c>
      <c r="J60" s="388">
        <v>0</v>
      </c>
      <c r="K60" s="385" t="s">
        <v>576</v>
      </c>
      <c r="L60" s="389">
        <v>0</v>
      </c>
      <c r="M60" s="388">
        <f t="shared" si="6"/>
        <v>15840</v>
      </c>
      <c r="N60" s="388">
        <f t="shared" si="7"/>
        <v>4924.6559999999999</v>
      </c>
      <c r="O60" s="388">
        <v>495</v>
      </c>
      <c r="P60" s="388">
        <v>0</v>
      </c>
      <c r="Q60" s="383">
        <f t="shared" si="5"/>
        <v>229.67999999999998</v>
      </c>
      <c r="R60" s="383">
        <v>153</v>
      </c>
      <c r="S60" s="388">
        <v>6516.9</v>
      </c>
      <c r="T60" s="388">
        <v>374.4</v>
      </c>
      <c r="U60" s="388">
        <f t="shared" si="3"/>
        <v>12693.636</v>
      </c>
      <c r="V60" s="388">
        <f t="shared" si="4"/>
        <v>28533.635999999999</v>
      </c>
      <c r="W60" s="352"/>
    </row>
    <row r="61" spans="1:23" s="353" customFormat="1" ht="18" customHeight="1">
      <c r="A61" s="379">
        <v>45</v>
      </c>
      <c r="B61" s="380">
        <v>329</v>
      </c>
      <c r="C61" s="381" t="s">
        <v>508</v>
      </c>
      <c r="D61" s="386"/>
      <c r="E61" s="386" t="s">
        <v>234</v>
      </c>
      <c r="F61" s="386" t="s">
        <v>235</v>
      </c>
      <c r="G61" s="387" t="s">
        <v>236</v>
      </c>
      <c r="H61" s="388">
        <v>15840</v>
      </c>
      <c r="I61" s="388">
        <v>0</v>
      </c>
      <c r="J61" s="388">
        <v>0</v>
      </c>
      <c r="K61" s="385" t="s">
        <v>576</v>
      </c>
      <c r="L61" s="389">
        <v>0</v>
      </c>
      <c r="M61" s="388">
        <f t="shared" si="6"/>
        <v>15840</v>
      </c>
      <c r="N61" s="388">
        <f t="shared" si="7"/>
        <v>4924.6559999999999</v>
      </c>
      <c r="O61" s="388">
        <v>495</v>
      </c>
      <c r="P61" s="388">
        <v>0</v>
      </c>
      <c r="Q61" s="383">
        <f t="shared" si="5"/>
        <v>229.67999999999998</v>
      </c>
      <c r="R61" s="383">
        <v>153</v>
      </c>
      <c r="S61" s="388">
        <v>6516.9</v>
      </c>
      <c r="T61" s="388">
        <v>374.4</v>
      </c>
      <c r="U61" s="388">
        <f t="shared" si="3"/>
        <v>12693.636</v>
      </c>
      <c r="V61" s="388">
        <f t="shared" si="4"/>
        <v>28533.635999999999</v>
      </c>
      <c r="W61" s="352"/>
    </row>
    <row r="62" spans="1:23" s="353" customFormat="1" ht="18" customHeight="1">
      <c r="A62" s="379">
        <v>46</v>
      </c>
      <c r="B62" s="380">
        <v>329</v>
      </c>
      <c r="C62" s="381" t="s">
        <v>508</v>
      </c>
      <c r="D62" s="386"/>
      <c r="E62" s="386" t="s">
        <v>472</v>
      </c>
      <c r="F62" s="386" t="s">
        <v>235</v>
      </c>
      <c r="G62" s="387" t="s">
        <v>236</v>
      </c>
      <c r="H62" s="388">
        <v>15840</v>
      </c>
      <c r="I62" s="388">
        <v>0</v>
      </c>
      <c r="J62" s="388">
        <v>0</v>
      </c>
      <c r="K62" s="385" t="s">
        <v>576</v>
      </c>
      <c r="L62" s="389">
        <v>0</v>
      </c>
      <c r="M62" s="388">
        <f t="shared" si="6"/>
        <v>15840</v>
      </c>
      <c r="N62" s="388">
        <f t="shared" si="7"/>
        <v>4924.6559999999999</v>
      </c>
      <c r="O62" s="388">
        <v>495</v>
      </c>
      <c r="P62" s="388">
        <v>0</v>
      </c>
      <c r="Q62" s="383">
        <f t="shared" si="5"/>
        <v>229.67999999999998</v>
      </c>
      <c r="R62" s="383">
        <v>153</v>
      </c>
      <c r="S62" s="388">
        <v>6516.9</v>
      </c>
      <c r="T62" s="388">
        <v>374.4</v>
      </c>
      <c r="U62" s="388">
        <f t="shared" si="3"/>
        <v>12693.636</v>
      </c>
      <c r="V62" s="388">
        <f t="shared" si="4"/>
        <v>28533.635999999999</v>
      </c>
      <c r="W62" s="352"/>
    </row>
    <row r="63" spans="1:23" s="353" customFormat="1" ht="18" customHeight="1">
      <c r="A63" s="379">
        <v>47</v>
      </c>
      <c r="B63" s="380">
        <v>329</v>
      </c>
      <c r="C63" s="381" t="s">
        <v>508</v>
      </c>
      <c r="D63" s="386"/>
      <c r="E63" s="386" t="s">
        <v>472</v>
      </c>
      <c r="F63" s="386" t="s">
        <v>235</v>
      </c>
      <c r="G63" s="387" t="s">
        <v>236</v>
      </c>
      <c r="H63" s="388">
        <v>15840</v>
      </c>
      <c r="I63" s="388">
        <v>0</v>
      </c>
      <c r="J63" s="388">
        <v>0</v>
      </c>
      <c r="K63" s="385" t="s">
        <v>576</v>
      </c>
      <c r="L63" s="389">
        <v>0</v>
      </c>
      <c r="M63" s="388">
        <f t="shared" si="6"/>
        <v>15840</v>
      </c>
      <c r="N63" s="388">
        <f t="shared" si="7"/>
        <v>4924.6559999999999</v>
      </c>
      <c r="O63" s="388">
        <v>495</v>
      </c>
      <c r="P63" s="388">
        <v>0</v>
      </c>
      <c r="Q63" s="383">
        <f t="shared" si="5"/>
        <v>229.67999999999998</v>
      </c>
      <c r="R63" s="383">
        <v>153</v>
      </c>
      <c r="S63" s="388">
        <v>6516.9</v>
      </c>
      <c r="T63" s="388">
        <v>374.4</v>
      </c>
      <c r="U63" s="388">
        <f t="shared" si="3"/>
        <v>12693.636</v>
      </c>
      <c r="V63" s="388">
        <f t="shared" si="4"/>
        <v>28533.635999999999</v>
      </c>
      <c r="W63" s="352"/>
    </row>
    <row r="64" spans="1:23" s="353" customFormat="1">
      <c r="A64" s="379">
        <v>48</v>
      </c>
      <c r="B64" s="380">
        <v>329</v>
      </c>
      <c r="C64" s="381" t="s">
        <v>508</v>
      </c>
      <c r="D64" s="386"/>
      <c r="E64" s="386" t="s">
        <v>340</v>
      </c>
      <c r="F64" s="386" t="s">
        <v>235</v>
      </c>
      <c r="G64" s="387" t="s">
        <v>236</v>
      </c>
      <c r="H64" s="388">
        <v>15840</v>
      </c>
      <c r="I64" s="388">
        <v>0</v>
      </c>
      <c r="J64" s="388">
        <v>0</v>
      </c>
      <c r="K64" s="385" t="s">
        <v>576</v>
      </c>
      <c r="L64" s="389">
        <v>0</v>
      </c>
      <c r="M64" s="388">
        <f t="shared" si="6"/>
        <v>15840</v>
      </c>
      <c r="N64" s="388">
        <f t="shared" si="7"/>
        <v>4924.6559999999999</v>
      </c>
      <c r="O64" s="388">
        <v>495</v>
      </c>
      <c r="P64" s="388">
        <v>0</v>
      </c>
      <c r="Q64" s="383">
        <f t="shared" si="5"/>
        <v>229.67999999999998</v>
      </c>
      <c r="R64" s="383">
        <v>153</v>
      </c>
      <c r="S64" s="388">
        <v>6516.9</v>
      </c>
      <c r="T64" s="388">
        <v>374.4</v>
      </c>
      <c r="U64" s="388">
        <f t="shared" si="3"/>
        <v>12693.636</v>
      </c>
      <c r="V64" s="388">
        <f t="shared" si="4"/>
        <v>28533.635999999999</v>
      </c>
      <c r="W64" s="352"/>
    </row>
    <row r="65" spans="1:22">
      <c r="A65" s="257"/>
      <c r="B65" s="258" t="s">
        <v>5</v>
      </c>
      <c r="C65" s="258">
        <f>COUNT(B17:B64)</f>
        <v>48</v>
      </c>
      <c r="D65" s="257"/>
      <c r="E65" s="259"/>
      <c r="F65" s="259"/>
      <c r="G65" s="257"/>
      <c r="H65" s="260">
        <f>SUM(H17:H64)</f>
        <v>1775452</v>
      </c>
      <c r="I65" s="260">
        <f>SUM(I17:I64)</f>
        <v>0</v>
      </c>
      <c r="J65" s="260">
        <f>SUM(J17:J64)</f>
        <v>0</v>
      </c>
      <c r="K65" s="260"/>
      <c r="L65" s="260">
        <f t="shared" ref="L65:V65" si="8">SUM(L17:L64)</f>
        <v>18238</v>
      </c>
      <c r="M65" s="260">
        <f t="shared" si="8"/>
        <v>1793690</v>
      </c>
      <c r="N65" s="260">
        <f t="shared" si="8"/>
        <v>557658.22100000002</v>
      </c>
      <c r="O65" s="260">
        <f t="shared" si="8"/>
        <v>18300.600000000009</v>
      </c>
      <c r="P65" s="260">
        <f t="shared" si="8"/>
        <v>0</v>
      </c>
      <c r="Q65" s="260">
        <f t="shared" si="8"/>
        <v>25337.357999999997</v>
      </c>
      <c r="R65" s="260">
        <f t="shared" si="8"/>
        <v>7344</v>
      </c>
      <c r="S65" s="260">
        <f t="shared" si="8"/>
        <v>151458.57999999993</v>
      </c>
      <c r="T65" s="260">
        <f t="shared" si="8"/>
        <v>9577.8799999999956</v>
      </c>
      <c r="U65" s="260">
        <f t="shared" si="8"/>
        <v>769676.63900000032</v>
      </c>
      <c r="V65" s="260">
        <f t="shared" si="8"/>
        <v>2563366.6390000004</v>
      </c>
    </row>
    <row r="66" spans="1:22">
      <c r="C66" s="413"/>
    </row>
  </sheetData>
  <mergeCells count="2">
    <mergeCell ref="K15:L15"/>
    <mergeCell ref="D12:L12"/>
  </mergeCells>
  <phoneticPr fontId="7" type="noConversion"/>
  <printOptions horizontalCentered="1"/>
  <pageMargins left="0.5" right="0.5" top="0.95" bottom="0.5" header="0.3" footer="0.3"/>
  <pageSetup paperSize="5"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90" zoomScaleNormal="90" workbookViewId="0">
      <pane xSplit="4" ySplit="16" topLeftCell="E17" activePane="bottomRight" state="frozen"/>
      <selection pane="topRight" activeCell="E1" sqref="E1"/>
      <selection pane="bottomLeft" activeCell="A17" sqref="A17"/>
      <selection pane="bottomRight" activeCell="F24" sqref="F24"/>
    </sheetView>
  </sheetViews>
  <sheetFormatPr defaultRowHeight="15.75"/>
  <cols>
    <col min="1" max="1" width="2.77734375" style="166" customWidth="1"/>
    <col min="2" max="2" width="7.44140625" style="167" customWidth="1"/>
    <col min="3" max="3" width="5.6640625" style="167" bestFit="1" customWidth="1"/>
    <col min="4" max="4" width="6.77734375" style="166" customWidth="1"/>
    <col min="5" max="5" width="24.33203125" style="166" customWidth="1"/>
    <col min="6" max="6" width="33.6640625" style="166" customWidth="1"/>
    <col min="7" max="7" width="4.88671875" style="167" customWidth="1"/>
    <col min="8" max="8" width="8.88671875" style="166" customWidth="1"/>
    <col min="9" max="9" width="7.21875" style="166" customWidth="1"/>
    <col min="10" max="10" width="6.44140625" style="166" customWidth="1"/>
    <col min="11" max="11" width="6.77734375" style="166" customWidth="1"/>
    <col min="12" max="12" width="5.109375" style="166" bestFit="1" customWidth="1"/>
    <col min="13" max="13" width="8.6640625" style="166" bestFit="1" customWidth="1"/>
    <col min="14" max="14" width="8" style="166" customWidth="1"/>
    <col min="15" max="15" width="7.6640625" style="166" customWidth="1"/>
    <col min="16" max="16" width="7.109375" style="166" customWidth="1"/>
    <col min="17" max="17" width="6.77734375" style="166" customWidth="1"/>
    <col min="18" max="18" width="5.109375" style="166" bestFit="1" customWidth="1"/>
    <col min="19" max="19" width="7.21875" style="166" customWidth="1"/>
    <col min="20" max="20" width="7.33203125" style="166" customWidth="1"/>
    <col min="21" max="21" width="8.77734375" style="166" customWidth="1"/>
    <col min="22" max="22" width="9.109375" style="166" customWidth="1"/>
    <col min="23" max="16384" width="8.88671875" style="166"/>
  </cols>
  <sheetData>
    <row r="1" spans="1:22" s="151" customFormat="1">
      <c r="A1" s="145" t="s">
        <v>202</v>
      </c>
      <c r="B1" s="146"/>
      <c r="C1" s="146"/>
      <c r="D1" s="214" t="s">
        <v>479</v>
      </c>
      <c r="F1" s="147"/>
      <c r="G1" s="148"/>
      <c r="H1" s="147" t="s">
        <v>49</v>
      </c>
      <c r="I1" s="147"/>
      <c r="J1" s="147"/>
      <c r="K1" s="149"/>
      <c r="L1" s="147"/>
      <c r="M1" s="147"/>
      <c r="N1" s="150"/>
      <c r="O1" s="147"/>
      <c r="P1" s="147"/>
      <c r="Q1" s="147"/>
      <c r="R1" s="147"/>
      <c r="S1" s="147"/>
      <c r="T1" s="147"/>
      <c r="U1" s="147"/>
      <c r="V1" s="147"/>
    </row>
    <row r="2" spans="1:22" s="151" customFormat="1" ht="3.75" customHeight="1">
      <c r="A2" s="145"/>
      <c r="B2" s="146"/>
      <c r="C2" s="146"/>
      <c r="D2" s="147"/>
      <c r="F2" s="147"/>
      <c r="G2" s="148"/>
      <c r="H2" s="147"/>
      <c r="I2" s="147"/>
      <c r="J2" s="147"/>
      <c r="K2" s="149"/>
      <c r="L2" s="147"/>
      <c r="M2" s="147"/>
      <c r="N2" s="150"/>
      <c r="O2" s="147"/>
      <c r="P2" s="147"/>
      <c r="Q2" s="147"/>
      <c r="R2" s="147"/>
      <c r="S2" s="147"/>
      <c r="T2" s="147"/>
      <c r="U2" s="147"/>
      <c r="V2" s="147"/>
    </row>
    <row r="3" spans="1:22" s="151" customFormat="1">
      <c r="A3" s="266" t="s">
        <v>203</v>
      </c>
      <c r="B3" s="146"/>
      <c r="C3" s="146"/>
      <c r="D3" s="147" t="s">
        <v>204</v>
      </c>
      <c r="F3" s="147"/>
      <c r="G3" s="148"/>
      <c r="H3" s="214" t="s">
        <v>506</v>
      </c>
      <c r="I3" s="147"/>
      <c r="J3" s="147"/>
      <c r="K3" s="149"/>
      <c r="L3" s="147"/>
      <c r="M3" s="147"/>
      <c r="N3" s="150"/>
      <c r="O3" s="147"/>
      <c r="P3" s="147"/>
      <c r="Q3" s="147"/>
      <c r="R3" s="147"/>
      <c r="S3" s="147"/>
      <c r="T3" s="147"/>
      <c r="U3" s="147"/>
      <c r="V3" s="147"/>
    </row>
    <row r="4" spans="1:22" s="151" customFormat="1" ht="4.5" customHeight="1">
      <c r="A4" s="145"/>
      <c r="B4" s="146"/>
      <c r="C4" s="146"/>
      <c r="D4" s="147"/>
      <c r="F4" s="147"/>
      <c r="G4" s="148"/>
      <c r="H4" s="147"/>
      <c r="I4" s="147"/>
      <c r="J4" s="147"/>
      <c r="K4" s="149"/>
      <c r="L4" s="147"/>
      <c r="M4" s="147"/>
      <c r="N4" s="150"/>
      <c r="O4" s="147"/>
      <c r="P4" s="147"/>
      <c r="Q4" s="147"/>
      <c r="R4" s="147"/>
      <c r="S4" s="147"/>
      <c r="T4" s="147"/>
      <c r="U4" s="147"/>
      <c r="V4" s="147"/>
    </row>
    <row r="5" spans="1:22" s="151" customFormat="1" ht="20.25" customHeight="1">
      <c r="A5" s="215" t="s">
        <v>167</v>
      </c>
      <c r="B5" s="146"/>
      <c r="C5" s="146"/>
      <c r="D5" s="214" t="s">
        <v>474</v>
      </c>
      <c r="F5" s="147"/>
      <c r="G5" s="148"/>
      <c r="H5" s="147"/>
      <c r="I5" s="147"/>
      <c r="J5" s="147"/>
      <c r="K5" s="149"/>
      <c r="L5" s="147"/>
      <c r="M5" s="147"/>
      <c r="N5" s="150"/>
      <c r="O5" s="147"/>
      <c r="P5" s="147"/>
      <c r="Q5" s="147"/>
      <c r="R5" s="147"/>
      <c r="S5" s="147"/>
      <c r="T5" s="147"/>
      <c r="U5" s="147"/>
      <c r="V5" s="147"/>
    </row>
    <row r="6" spans="1:22" s="151" customFormat="1" ht="4.5" customHeight="1">
      <c r="A6" s="145"/>
      <c r="B6" s="146"/>
      <c r="C6" s="146"/>
      <c r="D6" s="147"/>
      <c r="F6" s="147"/>
      <c r="G6" s="148"/>
      <c r="H6" s="147"/>
      <c r="I6" s="147"/>
      <c r="J6" s="147"/>
      <c r="K6" s="149"/>
      <c r="L6" s="147"/>
      <c r="M6" s="147"/>
      <c r="N6" s="150"/>
      <c r="O6" s="147"/>
      <c r="P6" s="147"/>
      <c r="Q6" s="147"/>
      <c r="R6" s="147"/>
      <c r="S6" s="147"/>
      <c r="T6" s="147"/>
      <c r="U6" s="147"/>
      <c r="V6" s="147"/>
    </row>
    <row r="7" spans="1:22" s="151" customFormat="1">
      <c r="A7" s="145" t="s">
        <v>205</v>
      </c>
      <c r="B7" s="146"/>
      <c r="C7" s="146"/>
      <c r="D7" s="214" t="s">
        <v>480</v>
      </c>
      <c r="F7" s="147"/>
      <c r="G7" s="148"/>
      <c r="H7" s="147"/>
      <c r="I7" s="147"/>
      <c r="J7" s="147"/>
      <c r="K7" s="149"/>
      <c r="L7" s="147"/>
      <c r="M7" s="147"/>
      <c r="N7" s="150"/>
      <c r="O7" s="147"/>
      <c r="P7" s="147"/>
      <c r="Q7" s="147"/>
      <c r="R7" s="147"/>
      <c r="S7" s="147"/>
      <c r="T7" s="147"/>
      <c r="U7" s="147"/>
      <c r="V7" s="147"/>
    </row>
    <row r="8" spans="1:22" s="151" customFormat="1" ht="7.5" customHeight="1">
      <c r="A8" s="145"/>
      <c r="B8" s="146"/>
      <c r="C8" s="146"/>
      <c r="D8" s="147"/>
      <c r="F8" s="147"/>
      <c r="G8" s="148"/>
      <c r="H8" s="147"/>
      <c r="I8" s="147"/>
      <c r="J8" s="147"/>
      <c r="K8" s="149"/>
      <c r="L8" s="147"/>
      <c r="M8" s="147"/>
      <c r="N8" s="150"/>
      <c r="O8" s="147"/>
      <c r="P8" s="147"/>
      <c r="Q8" s="147"/>
      <c r="R8" s="147"/>
      <c r="S8" s="147"/>
      <c r="T8" s="147"/>
      <c r="U8" s="147"/>
      <c r="V8" s="147"/>
    </row>
    <row r="9" spans="1:22" s="151" customFormat="1">
      <c r="A9" s="145" t="s">
        <v>206</v>
      </c>
      <c r="B9" s="146"/>
      <c r="C9" s="146"/>
      <c r="D9" s="147" t="s">
        <v>207</v>
      </c>
      <c r="F9" s="147"/>
      <c r="G9" s="148"/>
      <c r="H9" s="147"/>
      <c r="I9" s="147"/>
      <c r="J9" s="147"/>
      <c r="K9" s="149"/>
      <c r="L9" s="147"/>
      <c r="M9" s="147"/>
      <c r="N9" s="152"/>
      <c r="O9" s="148"/>
      <c r="P9" s="148"/>
      <c r="Q9" s="148"/>
      <c r="R9" s="148"/>
      <c r="S9" s="148"/>
      <c r="T9" s="148"/>
      <c r="U9" s="148"/>
      <c r="V9" s="147"/>
    </row>
    <row r="10" spans="1:22" s="151" customFormat="1">
      <c r="B10" s="146"/>
      <c r="C10" s="146"/>
      <c r="D10" s="147"/>
      <c r="E10" s="147"/>
      <c r="F10" s="147"/>
      <c r="G10" s="148"/>
      <c r="H10" s="153"/>
      <c r="I10" s="153"/>
      <c r="J10" s="153"/>
      <c r="K10" s="154"/>
      <c r="L10" s="153"/>
      <c r="M10" s="147"/>
      <c r="N10" s="150" t="s">
        <v>49</v>
      </c>
      <c r="O10" s="147"/>
      <c r="P10" s="147"/>
      <c r="Q10" s="147"/>
      <c r="R10" s="147"/>
      <c r="S10" s="153"/>
      <c r="T10" s="153"/>
      <c r="U10" s="147"/>
      <c r="V10" s="147"/>
    </row>
    <row r="11" spans="1:22" s="151" customFormat="1" ht="16.5" thickBot="1">
      <c r="B11" s="146"/>
      <c r="C11" s="146"/>
      <c r="D11" s="147"/>
      <c r="E11" s="147"/>
      <c r="F11" s="147"/>
      <c r="G11" s="148"/>
      <c r="H11" s="153"/>
      <c r="I11" s="153"/>
      <c r="J11" s="153"/>
      <c r="K11" s="154"/>
      <c r="L11" s="153"/>
      <c r="M11" s="147"/>
      <c r="N11" s="150"/>
      <c r="O11" s="147"/>
      <c r="P11" s="147"/>
      <c r="Q11" s="147"/>
      <c r="R11" s="147"/>
      <c r="S11" s="153"/>
      <c r="T11" s="153"/>
      <c r="U11" s="147"/>
      <c r="V11" s="147"/>
    </row>
    <row r="12" spans="1:22" s="151" customFormat="1" ht="16.5" thickBot="1">
      <c r="B12" s="146"/>
      <c r="C12" s="146"/>
      <c r="D12" s="481" t="s">
        <v>314</v>
      </c>
      <c r="E12" s="482"/>
      <c r="F12" s="482"/>
      <c r="G12" s="482"/>
      <c r="H12" s="482"/>
      <c r="I12" s="482"/>
      <c r="J12" s="482"/>
      <c r="K12" s="482"/>
      <c r="L12" s="483"/>
      <c r="M12" s="147"/>
      <c r="N12" s="150"/>
      <c r="O12" s="147"/>
      <c r="P12" s="147"/>
      <c r="Q12" s="147"/>
      <c r="R12" s="147"/>
      <c r="S12" s="294" t="s">
        <v>314</v>
      </c>
      <c r="T12" s="155"/>
      <c r="U12" s="147"/>
      <c r="V12" s="147"/>
    </row>
    <row r="13" spans="1:22" s="151" customFormat="1" ht="16.5" thickTop="1">
      <c r="B13" s="146"/>
      <c r="C13" s="146"/>
      <c r="D13" s="156"/>
      <c r="E13" s="147"/>
      <c r="F13" s="147"/>
      <c r="G13" s="148"/>
      <c r="H13" s="147"/>
      <c r="I13" s="147"/>
      <c r="J13" s="147"/>
      <c r="K13" s="149"/>
      <c r="L13" s="157"/>
      <c r="M13" s="147"/>
      <c r="N13" s="150"/>
      <c r="O13" s="147"/>
      <c r="P13" s="147"/>
      <c r="Q13" s="147"/>
      <c r="R13" s="147"/>
      <c r="S13" s="156"/>
      <c r="T13" s="157"/>
      <c r="U13" s="147"/>
      <c r="V13" s="147"/>
    </row>
    <row r="14" spans="1:22" s="151" customFormat="1">
      <c r="B14" s="146"/>
      <c r="C14" s="146"/>
      <c r="D14" s="158" t="s">
        <v>315</v>
      </c>
      <c r="E14" s="159" t="s">
        <v>316</v>
      </c>
      <c r="F14" s="160" t="s">
        <v>317</v>
      </c>
      <c r="G14" s="159" t="s">
        <v>318</v>
      </c>
      <c r="H14" s="160" t="s">
        <v>319</v>
      </c>
      <c r="I14" s="161" t="s">
        <v>320</v>
      </c>
      <c r="J14" s="161" t="s">
        <v>321</v>
      </c>
      <c r="K14" s="162" t="s">
        <v>322</v>
      </c>
      <c r="L14" s="163" t="s">
        <v>323</v>
      </c>
      <c r="M14" s="159" t="s">
        <v>324</v>
      </c>
      <c r="N14" s="164" t="s">
        <v>325</v>
      </c>
      <c r="O14" s="160" t="s">
        <v>326</v>
      </c>
      <c r="P14" s="160" t="s">
        <v>327</v>
      </c>
      <c r="Q14" s="160" t="s">
        <v>328</v>
      </c>
      <c r="R14" s="160" t="s">
        <v>329</v>
      </c>
      <c r="S14" s="165" t="s">
        <v>330</v>
      </c>
      <c r="T14" s="163" t="s">
        <v>331</v>
      </c>
      <c r="U14" s="160" t="s">
        <v>332</v>
      </c>
      <c r="V14" s="146" t="s">
        <v>333</v>
      </c>
    </row>
    <row r="15" spans="1:22" s="264" customFormat="1" ht="24">
      <c r="A15" s="267"/>
      <c r="B15" s="268"/>
      <c r="C15" s="268"/>
      <c r="D15" s="269"/>
      <c r="E15" s="270"/>
      <c r="F15" s="267"/>
      <c r="G15" s="270"/>
      <c r="H15" s="271"/>
      <c r="I15" s="272"/>
      <c r="J15" s="273" t="s">
        <v>49</v>
      </c>
      <c r="K15" s="479" t="s">
        <v>208</v>
      </c>
      <c r="L15" s="480"/>
      <c r="M15" s="270" t="s">
        <v>209</v>
      </c>
      <c r="N15" s="274" t="s">
        <v>210</v>
      </c>
      <c r="O15" s="275" t="s">
        <v>211</v>
      </c>
      <c r="P15" s="276" t="s">
        <v>212</v>
      </c>
      <c r="Q15" s="267" t="s">
        <v>213</v>
      </c>
      <c r="R15" s="268" t="s">
        <v>214</v>
      </c>
      <c r="S15" s="277" t="s">
        <v>215</v>
      </c>
      <c r="T15" s="278" t="s">
        <v>216</v>
      </c>
      <c r="U15" s="279" t="s">
        <v>222</v>
      </c>
      <c r="V15" s="267" t="s">
        <v>217</v>
      </c>
    </row>
    <row r="16" spans="1:22" s="265" customFormat="1" ht="24.75" thickBot="1">
      <c r="A16" s="280" t="s">
        <v>334</v>
      </c>
      <c r="B16" s="281" t="s">
        <v>335</v>
      </c>
      <c r="C16" s="281" t="s">
        <v>336</v>
      </c>
      <c r="D16" s="286" t="s">
        <v>337</v>
      </c>
      <c r="E16" s="287" t="s">
        <v>304</v>
      </c>
      <c r="F16" s="288" t="s">
        <v>338</v>
      </c>
      <c r="G16" s="287" t="s">
        <v>305</v>
      </c>
      <c r="H16" s="289" t="s">
        <v>306</v>
      </c>
      <c r="I16" s="290" t="s">
        <v>307</v>
      </c>
      <c r="J16" s="291" t="s">
        <v>308</v>
      </c>
      <c r="K16" s="293" t="s">
        <v>309</v>
      </c>
      <c r="L16" s="292" t="s">
        <v>310</v>
      </c>
      <c r="M16" s="282" t="s">
        <v>311</v>
      </c>
      <c r="N16" s="283" t="s">
        <v>579</v>
      </c>
      <c r="O16" s="280" t="s">
        <v>471</v>
      </c>
      <c r="P16" s="282" t="s">
        <v>218</v>
      </c>
      <c r="Q16" s="280" t="s">
        <v>219</v>
      </c>
      <c r="R16" s="284" t="s">
        <v>220</v>
      </c>
      <c r="S16" s="295" t="s">
        <v>221</v>
      </c>
      <c r="T16" s="296" t="s">
        <v>221</v>
      </c>
      <c r="U16" s="285" t="s">
        <v>312</v>
      </c>
      <c r="V16" s="280" t="s">
        <v>313</v>
      </c>
    </row>
    <row r="17" spans="1:22" s="361" customFormat="1">
      <c r="A17" s="379">
        <v>1</v>
      </c>
      <c r="B17" s="380">
        <v>329</v>
      </c>
      <c r="C17" s="381" t="s">
        <v>508</v>
      </c>
      <c r="D17" s="394">
        <v>103651</v>
      </c>
      <c r="E17" s="382" t="s">
        <v>473</v>
      </c>
      <c r="F17" s="382" t="s">
        <v>583</v>
      </c>
      <c r="G17" s="379" t="s">
        <v>446</v>
      </c>
      <c r="H17" s="383">
        <v>11340</v>
      </c>
      <c r="I17" s="383">
        <v>0</v>
      </c>
      <c r="J17" s="383">
        <v>0</v>
      </c>
      <c r="K17" s="382" t="s">
        <v>223</v>
      </c>
      <c r="L17" s="383">
        <v>0</v>
      </c>
      <c r="M17" s="383">
        <f t="shared" ref="M17:M19" si="0">H17+I17+J17+L17</f>
        <v>11340</v>
      </c>
      <c r="N17" s="383">
        <f t="shared" ref="N17:N19" si="1">M17*31.09%</f>
        <v>3525.6060000000002</v>
      </c>
      <c r="O17" s="383">
        <v>495</v>
      </c>
      <c r="P17" s="383">
        <v>0</v>
      </c>
      <c r="Q17" s="383">
        <f t="shared" ref="Q17:Q19" si="2">M17*1.45%</f>
        <v>164.42999999999998</v>
      </c>
      <c r="R17" s="383">
        <v>0</v>
      </c>
      <c r="S17" s="383">
        <v>0</v>
      </c>
      <c r="T17" s="383">
        <v>0</v>
      </c>
      <c r="U17" s="383">
        <f t="shared" ref="U17:U19" si="3">SUM(N17:T17)</f>
        <v>4185.0360000000001</v>
      </c>
      <c r="V17" s="383">
        <f t="shared" ref="V17:V19" si="4">M17+U17</f>
        <v>15525.036</v>
      </c>
    </row>
    <row r="18" spans="1:22" s="361" customFormat="1">
      <c r="A18" s="379">
        <v>2</v>
      </c>
      <c r="B18" s="380">
        <v>329</v>
      </c>
      <c r="C18" s="381" t="s">
        <v>508</v>
      </c>
      <c r="D18" s="394">
        <v>103795</v>
      </c>
      <c r="E18" s="382" t="s">
        <v>473</v>
      </c>
      <c r="F18" s="382" t="s">
        <v>584</v>
      </c>
      <c r="G18" s="379" t="s">
        <v>446</v>
      </c>
      <c r="H18" s="383">
        <v>11340</v>
      </c>
      <c r="I18" s="383">
        <v>0</v>
      </c>
      <c r="J18" s="383">
        <v>0</v>
      </c>
      <c r="K18" s="382" t="s">
        <v>223</v>
      </c>
      <c r="L18" s="383">
        <v>0</v>
      </c>
      <c r="M18" s="383">
        <f t="shared" si="0"/>
        <v>11340</v>
      </c>
      <c r="N18" s="383">
        <f t="shared" si="1"/>
        <v>3525.6060000000002</v>
      </c>
      <c r="O18" s="383">
        <v>495</v>
      </c>
      <c r="P18" s="383">
        <v>0</v>
      </c>
      <c r="Q18" s="383">
        <f t="shared" si="2"/>
        <v>164.42999999999998</v>
      </c>
      <c r="R18" s="383">
        <v>0</v>
      </c>
      <c r="S18" s="383">
        <v>0</v>
      </c>
      <c r="T18" s="383">
        <v>0</v>
      </c>
      <c r="U18" s="383">
        <f t="shared" si="3"/>
        <v>4185.0360000000001</v>
      </c>
      <c r="V18" s="383">
        <f t="shared" si="4"/>
        <v>15525.036</v>
      </c>
    </row>
    <row r="19" spans="1:22">
      <c r="A19" s="379">
        <v>3</v>
      </c>
      <c r="B19" s="380">
        <v>329</v>
      </c>
      <c r="C19" s="381" t="s">
        <v>508</v>
      </c>
      <c r="D19" s="382"/>
      <c r="E19" s="382" t="s">
        <v>473</v>
      </c>
      <c r="F19" s="382" t="s">
        <v>585</v>
      </c>
      <c r="G19" s="379" t="s">
        <v>446</v>
      </c>
      <c r="H19" s="383">
        <v>11340</v>
      </c>
      <c r="I19" s="383">
        <v>0</v>
      </c>
      <c r="J19" s="383">
        <v>0</v>
      </c>
      <c r="K19" s="382" t="s">
        <v>223</v>
      </c>
      <c r="L19" s="383">
        <v>0</v>
      </c>
      <c r="M19" s="383">
        <f t="shared" si="0"/>
        <v>11340</v>
      </c>
      <c r="N19" s="383">
        <f t="shared" si="1"/>
        <v>3525.6060000000002</v>
      </c>
      <c r="O19" s="383">
        <v>495</v>
      </c>
      <c r="P19" s="383">
        <v>0</v>
      </c>
      <c r="Q19" s="383">
        <f t="shared" si="2"/>
        <v>164.42999999999998</v>
      </c>
      <c r="R19" s="383">
        <v>0</v>
      </c>
      <c r="S19" s="383">
        <v>0</v>
      </c>
      <c r="T19" s="383">
        <v>0</v>
      </c>
      <c r="U19" s="383">
        <f t="shared" si="3"/>
        <v>4185.0360000000001</v>
      </c>
      <c r="V19" s="383">
        <f t="shared" si="4"/>
        <v>15525.036</v>
      </c>
    </row>
    <row r="20" spans="1:22">
      <c r="A20" s="395"/>
      <c r="B20" s="396" t="s">
        <v>470</v>
      </c>
      <c r="C20" s="396">
        <f>COUNT(B17:B19)</f>
        <v>3</v>
      </c>
      <c r="D20" s="395"/>
      <c r="E20" s="395"/>
      <c r="F20" s="395"/>
      <c r="G20" s="396"/>
      <c r="H20" s="395"/>
      <c r="I20" s="395"/>
      <c r="J20" s="395"/>
      <c r="K20" s="395"/>
      <c r="L20" s="395"/>
      <c r="M20" s="395"/>
      <c r="N20" s="395"/>
      <c r="O20" s="395"/>
      <c r="P20" s="395"/>
      <c r="Q20" s="395"/>
      <c r="R20" s="395"/>
      <c r="S20" s="395"/>
      <c r="T20" s="395"/>
      <c r="U20" s="395"/>
      <c r="V20" s="395"/>
    </row>
  </sheetData>
  <mergeCells count="2">
    <mergeCell ref="K15:L15"/>
    <mergeCell ref="D12:L12"/>
  </mergeCells>
  <phoneticPr fontId="7" type="noConversion"/>
  <printOptions horizontalCentered="1"/>
  <pageMargins left="0.44" right="0.5" top="1.1100000000000001" bottom="0.5" header="0.3" footer="0.3"/>
  <pageSetup paperSize="5"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90" zoomScaleNormal="90" workbookViewId="0">
      <pane xSplit="4" ySplit="15" topLeftCell="E26" activePane="bottomRight" state="frozen"/>
      <selection pane="topRight" activeCell="E1" sqref="E1"/>
      <selection pane="bottomLeft" activeCell="A16" sqref="A16"/>
      <selection pane="bottomRight" activeCell="U59" sqref="U59"/>
    </sheetView>
  </sheetViews>
  <sheetFormatPr defaultRowHeight="15"/>
  <cols>
    <col min="1" max="1" width="3.33203125" customWidth="1"/>
    <col min="2" max="2" width="6.88671875" customWidth="1"/>
    <col min="3" max="3" width="5.6640625" bestFit="1" customWidth="1"/>
    <col min="4" max="4" width="7.6640625" customWidth="1"/>
    <col min="5" max="5" width="29.77734375" customWidth="1"/>
    <col min="6" max="6" width="24.6640625" customWidth="1"/>
    <col min="7" max="7" width="6.77734375" bestFit="1" customWidth="1"/>
    <col min="8" max="8" width="10.109375" customWidth="1"/>
    <col min="9" max="9" width="7.77734375" customWidth="1"/>
    <col min="10" max="10" width="7.6640625" bestFit="1" customWidth="1"/>
    <col min="11" max="11" width="9.21875" bestFit="1" customWidth="1"/>
    <col min="12" max="12" width="8.88671875" customWidth="1"/>
    <col min="13" max="13" width="9.33203125" customWidth="1"/>
    <col min="14" max="14" width="8.109375" customWidth="1"/>
    <col min="15" max="15" width="7.77734375" customWidth="1"/>
    <col min="16" max="16" width="6.44140625" customWidth="1"/>
    <col min="17" max="17" width="7.88671875" customWidth="1"/>
    <col min="18" max="18" width="6.77734375" bestFit="1" customWidth="1"/>
    <col min="19" max="19" width="8.6640625" customWidth="1"/>
    <col min="20" max="20" width="7.109375" customWidth="1"/>
    <col min="21" max="21" width="9.21875" bestFit="1" customWidth="1"/>
    <col min="22" max="22" width="9.5546875" customWidth="1"/>
  </cols>
  <sheetData>
    <row r="1" spans="1:22" ht="15.75">
      <c r="A1" s="198" t="s">
        <v>478</v>
      </c>
      <c r="B1" s="146"/>
      <c r="C1" s="146"/>
      <c r="D1" s="199" t="s">
        <v>479</v>
      </c>
      <c r="F1" s="199"/>
      <c r="G1" s="200"/>
      <c r="H1" s="199"/>
      <c r="I1" s="199"/>
      <c r="J1" s="199"/>
      <c r="K1" s="198"/>
      <c r="L1" s="199"/>
      <c r="M1" s="199"/>
      <c r="N1" s="201"/>
      <c r="O1" s="199"/>
      <c r="P1" s="199"/>
      <c r="Q1" s="199"/>
      <c r="R1" s="199"/>
      <c r="S1" s="199"/>
      <c r="T1" s="199"/>
      <c r="U1" s="199"/>
      <c r="V1" s="199"/>
    </row>
    <row r="2" spans="1:22" ht="4.5" customHeight="1">
      <c r="A2" s="198"/>
      <c r="B2" s="146"/>
      <c r="C2" s="146"/>
      <c r="D2" s="199"/>
      <c r="F2" s="199"/>
      <c r="G2" s="200"/>
      <c r="H2" s="199"/>
      <c r="I2" s="199"/>
      <c r="J2" s="199"/>
      <c r="K2" s="198"/>
      <c r="L2" s="199"/>
      <c r="M2" s="199"/>
      <c r="N2" s="201"/>
      <c r="O2" s="199"/>
      <c r="P2" s="199"/>
      <c r="Q2" s="199"/>
      <c r="R2" s="199"/>
      <c r="S2" s="199"/>
      <c r="T2" s="199"/>
      <c r="U2" s="199"/>
      <c r="V2" s="199"/>
    </row>
    <row r="3" spans="1:22" ht="15.75">
      <c r="A3" s="256" t="s">
        <v>203</v>
      </c>
      <c r="B3" s="146"/>
      <c r="C3" s="146"/>
      <c r="D3" s="199" t="s">
        <v>204</v>
      </c>
      <c r="F3" s="199"/>
      <c r="G3" s="200"/>
      <c r="H3" s="199" t="s">
        <v>507</v>
      </c>
      <c r="I3" s="199"/>
      <c r="J3" s="199"/>
      <c r="K3" s="198"/>
      <c r="L3" s="199"/>
      <c r="M3" s="199"/>
      <c r="N3" s="201"/>
      <c r="O3" s="199"/>
      <c r="P3" s="199"/>
      <c r="Q3" s="199"/>
      <c r="R3" s="199"/>
      <c r="S3" s="199"/>
      <c r="T3" s="199"/>
      <c r="U3" s="199"/>
      <c r="V3" s="199"/>
    </row>
    <row r="4" spans="1:22" ht="3" customHeight="1">
      <c r="A4" s="198"/>
      <c r="B4" s="146"/>
      <c r="C4" s="146"/>
      <c r="D4" s="199"/>
      <c r="F4" s="199"/>
      <c r="G4" s="200"/>
      <c r="H4" s="199"/>
      <c r="I4" s="199"/>
      <c r="J4" s="199"/>
      <c r="K4" s="198"/>
      <c r="L4" s="199"/>
      <c r="M4" s="199"/>
      <c r="N4" s="201"/>
      <c r="O4" s="199"/>
      <c r="P4" s="199"/>
      <c r="Q4" s="199"/>
      <c r="R4" s="199"/>
      <c r="S4" s="199"/>
      <c r="T4" s="199"/>
      <c r="U4" s="199"/>
      <c r="V4" s="199"/>
    </row>
    <row r="5" spans="1:22" ht="15.75">
      <c r="A5" s="198" t="s">
        <v>167</v>
      </c>
      <c r="B5" s="146"/>
      <c r="C5" s="146"/>
      <c r="D5" s="199" t="s">
        <v>474</v>
      </c>
      <c r="F5" s="199"/>
      <c r="G5" s="200"/>
      <c r="H5" s="202"/>
      <c r="I5" s="199"/>
      <c r="J5" s="199"/>
      <c r="K5" s="198"/>
      <c r="L5" s="199"/>
      <c r="M5" s="199"/>
      <c r="N5" s="201"/>
      <c r="O5" s="199"/>
      <c r="P5" s="199"/>
      <c r="Q5" s="199"/>
      <c r="R5" s="199"/>
      <c r="S5" s="199"/>
      <c r="T5" s="199"/>
      <c r="U5" s="199"/>
      <c r="V5" s="199"/>
    </row>
    <row r="6" spans="1:22" ht="3" customHeight="1">
      <c r="A6" s="198"/>
      <c r="B6" s="146"/>
      <c r="C6" s="146"/>
      <c r="D6" s="199"/>
      <c r="F6" s="199"/>
      <c r="G6" s="200"/>
      <c r="H6" s="199"/>
      <c r="I6" s="199"/>
      <c r="J6" s="199"/>
      <c r="K6" s="198"/>
      <c r="L6" s="199"/>
      <c r="M6" s="199"/>
      <c r="N6" s="201"/>
      <c r="O6" s="199"/>
      <c r="P6" s="199"/>
      <c r="Q6" s="199"/>
      <c r="R6" s="199"/>
      <c r="S6" s="199"/>
      <c r="T6" s="199"/>
      <c r="U6" s="199"/>
      <c r="V6" s="199"/>
    </row>
    <row r="7" spans="1:22" ht="15.75">
      <c r="A7" s="198" t="s">
        <v>205</v>
      </c>
      <c r="B7" s="146"/>
      <c r="C7" s="146"/>
      <c r="D7" s="199" t="s">
        <v>480</v>
      </c>
      <c r="F7" s="199"/>
      <c r="G7" s="200"/>
      <c r="H7" s="199"/>
      <c r="I7" s="199"/>
      <c r="J7" s="199"/>
      <c r="K7" s="198"/>
      <c r="L7" s="199"/>
      <c r="M7" s="199"/>
      <c r="N7" s="203"/>
      <c r="O7" s="200"/>
      <c r="P7" s="200"/>
      <c r="Q7" s="200"/>
      <c r="R7" s="200"/>
      <c r="S7" s="200"/>
      <c r="T7" s="200"/>
      <c r="U7" s="200"/>
      <c r="V7" s="199"/>
    </row>
    <row r="8" spans="1:22" ht="2.25" customHeight="1">
      <c r="A8" s="198"/>
      <c r="B8" s="146"/>
      <c r="C8" s="146"/>
      <c r="D8" s="199"/>
      <c r="F8" s="199"/>
      <c r="G8" s="200"/>
      <c r="H8" s="199"/>
      <c r="I8" s="199"/>
      <c r="J8" s="199"/>
      <c r="K8" s="198"/>
      <c r="L8" s="199"/>
      <c r="M8" s="199"/>
      <c r="N8" s="201"/>
      <c r="O8" s="199"/>
      <c r="P8" s="199"/>
      <c r="Q8" s="199"/>
      <c r="R8" s="199"/>
      <c r="S8" s="199"/>
      <c r="T8" s="199"/>
      <c r="U8" s="199"/>
      <c r="V8" s="199"/>
    </row>
    <row r="9" spans="1:22" ht="15.75">
      <c r="A9" s="198" t="s">
        <v>206</v>
      </c>
      <c r="B9" s="146"/>
      <c r="C9" s="146"/>
      <c r="D9" s="199" t="s">
        <v>207</v>
      </c>
      <c r="F9" s="199"/>
      <c r="G9" s="200"/>
      <c r="H9" s="199"/>
      <c r="I9" s="199"/>
      <c r="J9" s="199"/>
      <c r="K9" s="198"/>
      <c r="L9" s="199"/>
      <c r="M9" s="199"/>
      <c r="N9" s="203"/>
      <c r="O9" s="200"/>
      <c r="P9" s="200"/>
      <c r="Q9" s="200"/>
      <c r="R9" s="200"/>
      <c r="S9" s="200"/>
      <c r="T9" s="200"/>
      <c r="U9" s="200"/>
      <c r="V9" s="199"/>
    </row>
    <row r="10" spans="1:22" ht="4.5" customHeight="1" thickBot="1">
      <c r="A10" s="204"/>
      <c r="B10" s="204"/>
      <c r="C10" s="204"/>
      <c r="D10" s="204"/>
      <c r="E10" s="205"/>
      <c r="F10" s="205"/>
      <c r="G10" s="204"/>
      <c r="H10" s="206"/>
      <c r="I10" s="206"/>
      <c r="J10" s="206"/>
      <c r="K10" s="204"/>
      <c r="L10" s="206"/>
      <c r="M10" s="206"/>
      <c r="N10" s="206"/>
      <c r="O10" s="206"/>
      <c r="P10" s="206"/>
      <c r="Q10" s="206"/>
      <c r="R10" s="206"/>
      <c r="S10" s="206"/>
      <c r="T10" s="206"/>
      <c r="U10" s="206"/>
      <c r="V10" s="206"/>
    </row>
    <row r="11" spans="1:22" ht="16.5" thickBot="1">
      <c r="A11" s="146"/>
      <c r="B11" s="146"/>
      <c r="C11" s="146"/>
      <c r="D11" s="476" t="s">
        <v>314</v>
      </c>
      <c r="E11" s="477"/>
      <c r="F11" s="477"/>
      <c r="G11" s="477"/>
      <c r="H11" s="477"/>
      <c r="I11" s="477"/>
      <c r="J11" s="477"/>
      <c r="K11" s="477"/>
      <c r="L11" s="478"/>
      <c r="M11" s="199"/>
      <c r="N11" s="201"/>
      <c r="O11" s="199"/>
      <c r="P11" s="199"/>
      <c r="Q11" s="199"/>
      <c r="R11" s="199"/>
      <c r="S11" s="261" t="s">
        <v>314</v>
      </c>
      <c r="T11" s="207"/>
      <c r="U11" s="199"/>
      <c r="V11" s="199"/>
    </row>
    <row r="12" spans="1:22" ht="16.5" thickTop="1">
      <c r="A12" s="146"/>
      <c r="B12" s="146"/>
      <c r="C12" s="146"/>
      <c r="D12" s="208"/>
      <c r="E12" s="199"/>
      <c r="F12" s="199"/>
      <c r="G12" s="200"/>
      <c r="H12" s="199"/>
      <c r="I12" s="199"/>
      <c r="J12" s="199"/>
      <c r="K12" s="198"/>
      <c r="L12" s="209"/>
      <c r="M12" s="199"/>
      <c r="N12" s="201"/>
      <c r="O12" s="199"/>
      <c r="P12" s="199"/>
      <c r="Q12" s="199"/>
      <c r="R12" s="199"/>
      <c r="S12" s="208"/>
      <c r="T12" s="209"/>
      <c r="U12" s="199"/>
      <c r="V12" s="199"/>
    </row>
    <row r="13" spans="1:22" ht="15.75">
      <c r="A13" s="219"/>
      <c r="B13" s="219"/>
      <c r="C13" s="219"/>
      <c r="D13" s="220" t="s">
        <v>315</v>
      </c>
      <c r="E13" s="221" t="s">
        <v>316</v>
      </c>
      <c r="F13" s="222" t="s">
        <v>317</v>
      </c>
      <c r="G13" s="221" t="s">
        <v>318</v>
      </c>
      <c r="H13" s="222" t="s">
        <v>319</v>
      </c>
      <c r="I13" s="223" t="s">
        <v>320</v>
      </c>
      <c r="J13" s="223" t="s">
        <v>321</v>
      </c>
      <c r="K13" s="224" t="s">
        <v>322</v>
      </c>
      <c r="L13" s="225" t="s">
        <v>323</v>
      </c>
      <c r="M13" s="221" t="s">
        <v>324</v>
      </c>
      <c r="N13" s="226" t="s">
        <v>325</v>
      </c>
      <c r="O13" s="222" t="s">
        <v>326</v>
      </c>
      <c r="P13" s="222" t="s">
        <v>327</v>
      </c>
      <c r="Q13" s="222" t="s">
        <v>328</v>
      </c>
      <c r="R13" s="222" t="s">
        <v>329</v>
      </c>
      <c r="S13" s="227" t="s">
        <v>330</v>
      </c>
      <c r="T13" s="225" t="s">
        <v>331</v>
      </c>
      <c r="U13" s="222" t="s">
        <v>332</v>
      </c>
      <c r="V13" s="219" t="s">
        <v>333</v>
      </c>
    </row>
    <row r="14" spans="1:22" s="297" customFormat="1" ht="24">
      <c r="A14" s="228"/>
      <c r="B14" s="229"/>
      <c r="C14" s="229"/>
      <c r="D14" s="230"/>
      <c r="E14" s="231"/>
      <c r="F14" s="228"/>
      <c r="G14" s="231"/>
      <c r="H14" s="232"/>
      <c r="I14" s="233"/>
      <c r="J14" s="234" t="s">
        <v>49</v>
      </c>
      <c r="K14" s="474" t="s">
        <v>208</v>
      </c>
      <c r="L14" s="475"/>
      <c r="M14" s="231" t="s">
        <v>209</v>
      </c>
      <c r="N14" s="235" t="s">
        <v>210</v>
      </c>
      <c r="O14" s="236" t="s">
        <v>211</v>
      </c>
      <c r="P14" s="237" t="s">
        <v>212</v>
      </c>
      <c r="Q14" s="228" t="s">
        <v>213</v>
      </c>
      <c r="R14" s="229" t="s">
        <v>214</v>
      </c>
      <c r="S14" s="238" t="s">
        <v>215</v>
      </c>
      <c r="T14" s="239" t="s">
        <v>216</v>
      </c>
      <c r="U14" s="240" t="s">
        <v>222</v>
      </c>
      <c r="V14" s="228" t="s">
        <v>217</v>
      </c>
    </row>
    <row r="15" spans="1:22" s="297" customFormat="1" ht="24.75" thickBot="1">
      <c r="A15" s="242" t="s">
        <v>334</v>
      </c>
      <c r="B15" s="243" t="s">
        <v>335</v>
      </c>
      <c r="C15" s="243" t="s">
        <v>336</v>
      </c>
      <c r="D15" s="248" t="s">
        <v>337</v>
      </c>
      <c r="E15" s="249" t="s">
        <v>304</v>
      </c>
      <c r="F15" s="250" t="s">
        <v>338</v>
      </c>
      <c r="G15" s="249" t="s">
        <v>305</v>
      </c>
      <c r="H15" s="251" t="s">
        <v>306</v>
      </c>
      <c r="I15" s="252" t="s">
        <v>307</v>
      </c>
      <c r="J15" s="253" t="s">
        <v>308</v>
      </c>
      <c r="K15" s="254" t="s">
        <v>309</v>
      </c>
      <c r="L15" s="255" t="s">
        <v>310</v>
      </c>
      <c r="M15" s="244" t="s">
        <v>311</v>
      </c>
      <c r="N15" s="245" t="s">
        <v>486</v>
      </c>
      <c r="O15" s="242" t="s">
        <v>471</v>
      </c>
      <c r="P15" s="244" t="s">
        <v>218</v>
      </c>
      <c r="Q15" s="242" t="s">
        <v>219</v>
      </c>
      <c r="R15" s="246" t="s">
        <v>220</v>
      </c>
      <c r="S15" s="262" t="s">
        <v>221</v>
      </c>
      <c r="T15" s="263" t="s">
        <v>221</v>
      </c>
      <c r="U15" s="247" t="s">
        <v>312</v>
      </c>
      <c r="V15" s="242" t="s">
        <v>313</v>
      </c>
    </row>
    <row r="16" spans="1:22" s="354" customFormat="1">
      <c r="A16" s="397">
        <v>1</v>
      </c>
      <c r="B16" s="398">
        <v>329</v>
      </c>
      <c r="C16" s="409" t="s">
        <v>508</v>
      </c>
      <c r="D16" s="398">
        <v>100836</v>
      </c>
      <c r="E16" s="410" t="s">
        <v>229</v>
      </c>
      <c r="F16" s="399" t="s">
        <v>509</v>
      </c>
      <c r="G16" s="397" t="s">
        <v>510</v>
      </c>
      <c r="H16" s="400">
        <v>40814</v>
      </c>
      <c r="I16" s="400">
        <v>0</v>
      </c>
      <c r="J16" s="400">
        <v>0</v>
      </c>
      <c r="K16" s="406">
        <v>41318</v>
      </c>
      <c r="L16" s="400">
        <v>1008</v>
      </c>
      <c r="M16" s="400">
        <f>H16+I16+J16+L16</f>
        <v>41822</v>
      </c>
      <c r="N16" s="400">
        <f>M16*30.09%</f>
        <v>12584.239799999999</v>
      </c>
      <c r="O16" s="400">
        <v>494.52</v>
      </c>
      <c r="P16" s="400">
        <v>0</v>
      </c>
      <c r="Q16" s="400">
        <f>M16*1.45%</f>
        <v>606.41899999999998</v>
      </c>
      <c r="R16" s="400">
        <v>153</v>
      </c>
      <c r="S16" s="400">
        <v>2400.84</v>
      </c>
      <c r="T16" s="400">
        <v>225.94</v>
      </c>
      <c r="U16" s="400">
        <f>SUM(N16:T16)</f>
        <v>16464.9588</v>
      </c>
      <c r="V16" s="400">
        <f>M16+U16</f>
        <v>58286.9588</v>
      </c>
    </row>
    <row r="17" spans="1:22" s="354" customFormat="1">
      <c r="A17" s="397">
        <v>2</v>
      </c>
      <c r="B17" s="398">
        <v>329</v>
      </c>
      <c r="C17" s="409" t="s">
        <v>508</v>
      </c>
      <c r="D17" s="398">
        <v>102590</v>
      </c>
      <c r="E17" s="410" t="s">
        <v>228</v>
      </c>
      <c r="F17" s="399" t="s">
        <v>511</v>
      </c>
      <c r="G17" s="397" t="s">
        <v>512</v>
      </c>
      <c r="H17" s="400">
        <v>35135</v>
      </c>
      <c r="I17" s="400">
        <v>0</v>
      </c>
      <c r="J17" s="400">
        <v>0</v>
      </c>
      <c r="K17" s="407">
        <v>41132</v>
      </c>
      <c r="L17" s="400">
        <v>234</v>
      </c>
      <c r="M17" s="400">
        <f t="shared" ref="M17:M57" si="0">H17+I17+J17+L17</f>
        <v>35369</v>
      </c>
      <c r="N17" s="400">
        <f t="shared" ref="N17:N57" si="1">M17*30.09%</f>
        <v>10642.5321</v>
      </c>
      <c r="O17" s="400">
        <v>494.52</v>
      </c>
      <c r="P17" s="400">
        <v>0</v>
      </c>
      <c r="Q17" s="400">
        <f t="shared" ref="Q17:Q24" si="2">M17*1.45%</f>
        <v>512.85050000000001</v>
      </c>
      <c r="R17" s="400">
        <v>153</v>
      </c>
      <c r="S17" s="400">
        <v>2400.84</v>
      </c>
      <c r="T17" s="400">
        <v>225.94</v>
      </c>
      <c r="U17" s="400">
        <f t="shared" ref="U17:U57" si="3">SUM(N17:T17)</f>
        <v>14429.682600000002</v>
      </c>
      <c r="V17" s="400">
        <f t="shared" ref="V17:V57" si="4">M17+U17</f>
        <v>49798.6826</v>
      </c>
    </row>
    <row r="18" spans="1:22" s="354" customFormat="1">
      <c r="A18" s="397">
        <v>3</v>
      </c>
      <c r="B18" s="398">
        <v>329</v>
      </c>
      <c r="C18" s="409" t="s">
        <v>508</v>
      </c>
      <c r="D18" s="398">
        <v>101592</v>
      </c>
      <c r="E18" s="410" t="s">
        <v>231</v>
      </c>
      <c r="F18" s="399" t="s">
        <v>4</v>
      </c>
      <c r="G18" s="397" t="s">
        <v>513</v>
      </c>
      <c r="H18" s="400">
        <v>54372</v>
      </c>
      <c r="I18" s="400">
        <v>0</v>
      </c>
      <c r="J18" s="400">
        <v>0</v>
      </c>
      <c r="K18" s="407">
        <v>41488</v>
      </c>
      <c r="L18" s="400">
        <v>317</v>
      </c>
      <c r="M18" s="400">
        <f t="shared" si="0"/>
        <v>54689</v>
      </c>
      <c r="N18" s="400">
        <f t="shared" si="1"/>
        <v>16455.920099999999</v>
      </c>
      <c r="O18" s="400">
        <v>494.52</v>
      </c>
      <c r="P18" s="400">
        <v>0</v>
      </c>
      <c r="Q18" s="400">
        <f t="shared" si="2"/>
        <v>792.9905</v>
      </c>
      <c r="R18" s="400">
        <v>153</v>
      </c>
      <c r="S18" s="400">
        <v>0</v>
      </c>
      <c r="T18" s="400">
        <v>0</v>
      </c>
      <c r="U18" s="400">
        <f t="shared" si="3"/>
        <v>17896.4306</v>
      </c>
      <c r="V18" s="400">
        <f t="shared" si="4"/>
        <v>72585.430599999992</v>
      </c>
    </row>
    <row r="19" spans="1:22" s="354" customFormat="1">
      <c r="A19" s="397">
        <v>4</v>
      </c>
      <c r="B19" s="398">
        <v>329</v>
      </c>
      <c r="C19" s="409" t="s">
        <v>508</v>
      </c>
      <c r="D19" s="398">
        <v>103220</v>
      </c>
      <c r="E19" s="410" t="s">
        <v>230</v>
      </c>
      <c r="F19" s="399" t="s">
        <v>514</v>
      </c>
      <c r="G19" s="397" t="s">
        <v>515</v>
      </c>
      <c r="H19" s="400">
        <v>50557</v>
      </c>
      <c r="I19" s="400">
        <v>0</v>
      </c>
      <c r="J19" s="400">
        <v>0</v>
      </c>
      <c r="K19" s="407">
        <v>40758</v>
      </c>
      <c r="L19" s="400">
        <v>66</v>
      </c>
      <c r="M19" s="400">
        <f t="shared" si="0"/>
        <v>50623</v>
      </c>
      <c r="N19" s="400">
        <f t="shared" si="1"/>
        <v>15232.4607</v>
      </c>
      <c r="O19" s="400">
        <v>494.52</v>
      </c>
      <c r="P19" s="400">
        <v>0</v>
      </c>
      <c r="Q19" s="400">
        <f t="shared" si="2"/>
        <v>734.0335</v>
      </c>
      <c r="R19" s="400">
        <v>0</v>
      </c>
      <c r="S19" s="400">
        <v>1682.98</v>
      </c>
      <c r="T19" s="400">
        <v>0</v>
      </c>
      <c r="U19" s="400">
        <f t="shared" si="3"/>
        <v>18143.994200000001</v>
      </c>
      <c r="V19" s="400">
        <f t="shared" si="4"/>
        <v>68766.994200000001</v>
      </c>
    </row>
    <row r="20" spans="1:22" s="354" customFormat="1">
      <c r="A20" s="397">
        <v>5</v>
      </c>
      <c r="B20" s="398">
        <v>329</v>
      </c>
      <c r="C20" s="409" t="s">
        <v>508</v>
      </c>
      <c r="D20" s="398">
        <v>100619</v>
      </c>
      <c r="E20" s="410" t="s">
        <v>230</v>
      </c>
      <c r="F20" s="399" t="s">
        <v>516</v>
      </c>
      <c r="G20" s="397" t="s">
        <v>517</v>
      </c>
      <c r="H20" s="400">
        <v>47195</v>
      </c>
      <c r="I20" s="400">
        <v>0</v>
      </c>
      <c r="J20" s="400">
        <v>0</v>
      </c>
      <c r="K20" s="407">
        <v>41102</v>
      </c>
      <c r="L20" s="400">
        <v>66</v>
      </c>
      <c r="M20" s="400">
        <f t="shared" si="0"/>
        <v>47261</v>
      </c>
      <c r="N20" s="400">
        <f t="shared" si="1"/>
        <v>14220.8349</v>
      </c>
      <c r="O20" s="400">
        <v>494.52</v>
      </c>
      <c r="P20" s="400">
        <v>0</v>
      </c>
      <c r="Q20" s="400">
        <f t="shared" si="2"/>
        <v>685.28449999999998</v>
      </c>
      <c r="R20" s="400">
        <v>0</v>
      </c>
      <c r="S20" s="400">
        <v>1682.98</v>
      </c>
      <c r="T20" s="400">
        <v>225.94</v>
      </c>
      <c r="U20" s="400">
        <f t="shared" si="3"/>
        <v>17309.559399999998</v>
      </c>
      <c r="V20" s="400">
        <f t="shared" si="4"/>
        <v>64570.559399999998</v>
      </c>
    </row>
    <row r="21" spans="1:22" s="354" customFormat="1">
      <c r="A21" s="397">
        <v>6</v>
      </c>
      <c r="B21" s="398">
        <v>329</v>
      </c>
      <c r="C21" s="409" t="s">
        <v>508</v>
      </c>
      <c r="D21" s="398">
        <v>101829</v>
      </c>
      <c r="E21" s="410" t="s">
        <v>228</v>
      </c>
      <c r="F21" s="399" t="s">
        <v>518</v>
      </c>
      <c r="G21" s="397" t="s">
        <v>519</v>
      </c>
      <c r="H21" s="400">
        <v>39351</v>
      </c>
      <c r="I21" s="400">
        <v>0</v>
      </c>
      <c r="J21" s="400">
        <v>0</v>
      </c>
      <c r="K21" s="407">
        <v>41341</v>
      </c>
      <c r="L21" s="400">
        <v>820</v>
      </c>
      <c r="M21" s="400">
        <f t="shared" si="0"/>
        <v>40171</v>
      </c>
      <c r="N21" s="400">
        <f t="shared" si="1"/>
        <v>12087.4539</v>
      </c>
      <c r="O21" s="400">
        <v>494.52</v>
      </c>
      <c r="P21" s="400">
        <v>0</v>
      </c>
      <c r="Q21" s="400">
        <f t="shared" si="2"/>
        <v>582.47949999999992</v>
      </c>
      <c r="R21" s="400">
        <v>153</v>
      </c>
      <c r="S21" s="400">
        <v>0</v>
      </c>
      <c r="T21" s="400">
        <v>225.94</v>
      </c>
      <c r="U21" s="400">
        <f t="shared" si="3"/>
        <v>13543.393400000001</v>
      </c>
      <c r="V21" s="400">
        <f t="shared" si="4"/>
        <v>53714.393400000001</v>
      </c>
    </row>
    <row r="22" spans="1:22" s="354" customFormat="1">
      <c r="A22" s="397">
        <v>7</v>
      </c>
      <c r="B22" s="398">
        <v>329</v>
      </c>
      <c r="C22" s="409" t="s">
        <v>508</v>
      </c>
      <c r="D22" s="398">
        <v>100705</v>
      </c>
      <c r="E22" s="410" t="s">
        <v>520</v>
      </c>
      <c r="F22" s="399" t="s">
        <v>0</v>
      </c>
      <c r="G22" s="397" t="s">
        <v>521</v>
      </c>
      <c r="H22" s="400">
        <v>61607</v>
      </c>
      <c r="I22" s="400">
        <v>0</v>
      </c>
      <c r="J22" s="400">
        <v>0</v>
      </c>
      <c r="K22" s="407">
        <v>41316</v>
      </c>
      <c r="L22" s="400">
        <v>0</v>
      </c>
      <c r="M22" s="400">
        <f t="shared" si="0"/>
        <v>61607</v>
      </c>
      <c r="N22" s="400">
        <f t="shared" si="1"/>
        <v>18537.546300000002</v>
      </c>
      <c r="O22" s="400">
        <v>0</v>
      </c>
      <c r="P22" s="400">
        <v>0</v>
      </c>
      <c r="Q22" s="400">
        <f t="shared" si="2"/>
        <v>893.30149999999992</v>
      </c>
      <c r="R22" s="400">
        <v>153</v>
      </c>
      <c r="S22" s="400">
        <v>0</v>
      </c>
      <c r="T22" s="400">
        <v>0</v>
      </c>
      <c r="U22" s="400">
        <f t="shared" si="3"/>
        <v>19583.847800000003</v>
      </c>
      <c r="V22" s="400">
        <f t="shared" si="4"/>
        <v>81190.847800000003</v>
      </c>
    </row>
    <row r="23" spans="1:22" s="354" customFormat="1">
      <c r="A23" s="397">
        <v>8</v>
      </c>
      <c r="B23" s="398">
        <v>329</v>
      </c>
      <c r="C23" s="409" t="s">
        <v>508</v>
      </c>
      <c r="D23" s="398">
        <v>102531</v>
      </c>
      <c r="E23" s="410" t="s">
        <v>522</v>
      </c>
      <c r="F23" s="399" t="s">
        <v>586</v>
      </c>
      <c r="G23" s="397" t="s">
        <v>524</v>
      </c>
      <c r="H23" s="400">
        <v>66983</v>
      </c>
      <c r="I23" s="400">
        <v>0</v>
      </c>
      <c r="J23" s="400">
        <v>0</v>
      </c>
      <c r="K23" s="407">
        <v>41221</v>
      </c>
      <c r="L23" s="400">
        <v>0</v>
      </c>
      <c r="M23" s="400">
        <f t="shared" si="0"/>
        <v>66983</v>
      </c>
      <c r="N23" s="400">
        <f t="shared" si="1"/>
        <v>20155.184700000002</v>
      </c>
      <c r="O23" s="400">
        <v>494.52</v>
      </c>
      <c r="P23" s="400">
        <v>0</v>
      </c>
      <c r="Q23" s="400">
        <f t="shared" si="2"/>
        <v>971.25349999999992</v>
      </c>
      <c r="R23" s="400">
        <v>153</v>
      </c>
      <c r="S23" s="400">
        <v>2400.84</v>
      </c>
      <c r="T23" s="400">
        <v>225.94</v>
      </c>
      <c r="U23" s="400">
        <f t="shared" si="3"/>
        <v>24400.7382</v>
      </c>
      <c r="V23" s="400">
        <f t="shared" si="4"/>
        <v>91383.738199999993</v>
      </c>
    </row>
    <row r="24" spans="1:22" s="354" customFormat="1">
      <c r="A24" s="397">
        <v>9</v>
      </c>
      <c r="B24" s="398">
        <v>329</v>
      </c>
      <c r="C24" s="409" t="s">
        <v>508</v>
      </c>
      <c r="D24" s="398">
        <v>103185</v>
      </c>
      <c r="E24" s="410" t="s">
        <v>228</v>
      </c>
      <c r="F24" s="399" t="s">
        <v>525</v>
      </c>
      <c r="G24" s="397" t="s">
        <v>526</v>
      </c>
      <c r="H24" s="400">
        <v>36540</v>
      </c>
      <c r="I24" s="400">
        <v>0</v>
      </c>
      <c r="J24" s="400">
        <v>0</v>
      </c>
      <c r="K24" s="407">
        <v>41473</v>
      </c>
      <c r="L24" s="400">
        <v>0</v>
      </c>
      <c r="M24" s="400">
        <f t="shared" si="0"/>
        <v>36540</v>
      </c>
      <c r="N24" s="400">
        <f t="shared" si="1"/>
        <v>10994.886</v>
      </c>
      <c r="O24" s="400">
        <v>494.52</v>
      </c>
      <c r="P24" s="400">
        <v>0</v>
      </c>
      <c r="Q24" s="400">
        <f t="shared" si="2"/>
        <v>529.82999999999993</v>
      </c>
      <c r="R24" s="400">
        <v>153</v>
      </c>
      <c r="S24" s="400">
        <v>1682.98</v>
      </c>
      <c r="T24" s="400">
        <v>0</v>
      </c>
      <c r="U24" s="400">
        <f t="shared" si="3"/>
        <v>13855.216</v>
      </c>
      <c r="V24" s="400">
        <f t="shared" si="4"/>
        <v>50395.216</v>
      </c>
    </row>
    <row r="25" spans="1:22" s="354" customFormat="1">
      <c r="A25" s="397">
        <v>10</v>
      </c>
      <c r="B25" s="398">
        <v>329</v>
      </c>
      <c r="C25" s="409" t="s">
        <v>508</v>
      </c>
      <c r="D25" s="398">
        <v>101811</v>
      </c>
      <c r="E25" s="410" t="s">
        <v>229</v>
      </c>
      <c r="F25" s="399" t="s">
        <v>587</v>
      </c>
      <c r="G25" s="397" t="s">
        <v>528</v>
      </c>
      <c r="H25" s="400">
        <v>45349</v>
      </c>
      <c r="I25" s="400">
        <v>0</v>
      </c>
      <c r="J25" s="400">
        <v>0</v>
      </c>
      <c r="K25" s="407">
        <v>40900</v>
      </c>
      <c r="L25" s="400">
        <v>937</v>
      </c>
      <c r="M25" s="400">
        <f t="shared" si="0"/>
        <v>46286</v>
      </c>
      <c r="N25" s="400">
        <f t="shared" si="1"/>
        <v>13927.457399999999</v>
      </c>
      <c r="O25" s="400">
        <v>0</v>
      </c>
      <c r="P25" s="400">
        <v>0</v>
      </c>
      <c r="Q25" s="400">
        <v>0</v>
      </c>
      <c r="R25" s="400">
        <v>153</v>
      </c>
      <c r="S25" s="400">
        <v>6516.9000000000005</v>
      </c>
      <c r="T25" s="400">
        <v>0</v>
      </c>
      <c r="U25" s="400">
        <f t="shared" si="3"/>
        <v>20597.357400000001</v>
      </c>
      <c r="V25" s="400">
        <f t="shared" si="4"/>
        <v>66883.357400000008</v>
      </c>
    </row>
    <row r="26" spans="1:22" s="354" customFormat="1">
      <c r="A26" s="397">
        <v>11</v>
      </c>
      <c r="B26" s="398">
        <v>329</v>
      </c>
      <c r="C26" s="409" t="s">
        <v>508</v>
      </c>
      <c r="D26" s="398">
        <v>103108</v>
      </c>
      <c r="E26" s="410" t="s">
        <v>230</v>
      </c>
      <c r="F26" s="399" t="s">
        <v>529</v>
      </c>
      <c r="G26" s="397" t="s">
        <v>517</v>
      </c>
      <c r="H26" s="400">
        <v>47195</v>
      </c>
      <c r="I26" s="400">
        <v>0</v>
      </c>
      <c r="J26" s="400">
        <v>0</v>
      </c>
      <c r="K26" s="407">
        <v>41287</v>
      </c>
      <c r="L26" s="400">
        <v>1239</v>
      </c>
      <c r="M26" s="400">
        <f t="shared" si="0"/>
        <v>48434</v>
      </c>
      <c r="N26" s="400">
        <f t="shared" si="1"/>
        <v>14573.7906</v>
      </c>
      <c r="O26" s="400">
        <v>494.52</v>
      </c>
      <c r="P26" s="400">
        <v>0</v>
      </c>
      <c r="Q26" s="400">
        <f t="shared" ref="Q26:Q57" si="5">M26*1.45%</f>
        <v>702.29300000000001</v>
      </c>
      <c r="R26" s="400">
        <v>153</v>
      </c>
      <c r="S26" s="400">
        <v>0</v>
      </c>
      <c r="T26" s="400">
        <v>0</v>
      </c>
      <c r="U26" s="400">
        <f t="shared" si="3"/>
        <v>15923.6036</v>
      </c>
      <c r="V26" s="400">
        <f t="shared" si="4"/>
        <v>64357.603600000002</v>
      </c>
    </row>
    <row r="27" spans="1:22" s="354" customFormat="1">
      <c r="A27" s="397">
        <v>12</v>
      </c>
      <c r="B27" s="398">
        <v>329</v>
      </c>
      <c r="C27" s="409" t="s">
        <v>508</v>
      </c>
      <c r="D27" s="398">
        <v>103159</v>
      </c>
      <c r="E27" s="410" t="s">
        <v>229</v>
      </c>
      <c r="F27" s="399" t="s">
        <v>530</v>
      </c>
      <c r="G27" s="397" t="s">
        <v>531</v>
      </c>
      <c r="H27" s="400">
        <v>46936</v>
      </c>
      <c r="I27" s="400">
        <v>0</v>
      </c>
      <c r="J27" s="400">
        <v>0</v>
      </c>
      <c r="K27" s="407">
        <v>41673</v>
      </c>
      <c r="L27" s="400">
        <v>0</v>
      </c>
      <c r="M27" s="400">
        <f t="shared" si="0"/>
        <v>46936</v>
      </c>
      <c r="N27" s="400">
        <f t="shared" si="1"/>
        <v>14123.0424</v>
      </c>
      <c r="O27" s="400">
        <v>494.52</v>
      </c>
      <c r="P27" s="400">
        <v>0</v>
      </c>
      <c r="Q27" s="400">
        <f t="shared" si="5"/>
        <v>680.572</v>
      </c>
      <c r="R27" s="400">
        <v>153</v>
      </c>
      <c r="S27" s="400">
        <v>0</v>
      </c>
      <c r="T27" s="400">
        <v>0</v>
      </c>
      <c r="U27" s="400">
        <f t="shared" si="3"/>
        <v>15451.134400000001</v>
      </c>
      <c r="V27" s="400">
        <f t="shared" si="4"/>
        <v>62387.134400000003</v>
      </c>
    </row>
    <row r="28" spans="1:22" s="354" customFormat="1">
      <c r="A28" s="397">
        <v>13</v>
      </c>
      <c r="B28" s="398">
        <v>329</v>
      </c>
      <c r="C28" s="409" t="s">
        <v>508</v>
      </c>
      <c r="D28" s="398">
        <v>103343</v>
      </c>
      <c r="E28" s="410" t="s">
        <v>532</v>
      </c>
      <c r="F28" s="399" t="s">
        <v>533</v>
      </c>
      <c r="G28" s="397" t="s">
        <v>534</v>
      </c>
      <c r="H28" s="400">
        <v>53451</v>
      </c>
      <c r="I28" s="400">
        <v>0</v>
      </c>
      <c r="J28" s="400">
        <v>0</v>
      </c>
      <c r="K28" s="407">
        <v>41131</v>
      </c>
      <c r="L28" s="400">
        <v>0</v>
      </c>
      <c r="M28" s="400">
        <f t="shared" si="0"/>
        <v>53451</v>
      </c>
      <c r="N28" s="400">
        <f t="shared" si="1"/>
        <v>16083.4059</v>
      </c>
      <c r="O28" s="400">
        <v>494.52</v>
      </c>
      <c r="P28" s="400">
        <v>0</v>
      </c>
      <c r="Q28" s="400">
        <f t="shared" si="5"/>
        <v>775.03949999999998</v>
      </c>
      <c r="R28" s="400">
        <v>153</v>
      </c>
      <c r="S28" s="400">
        <v>2400.84</v>
      </c>
      <c r="T28" s="400">
        <v>225.94</v>
      </c>
      <c r="U28" s="400">
        <f t="shared" si="3"/>
        <v>20132.745399999996</v>
      </c>
      <c r="V28" s="400">
        <f t="shared" si="4"/>
        <v>73583.7454</v>
      </c>
    </row>
    <row r="29" spans="1:22" s="354" customFormat="1">
      <c r="A29" s="397">
        <v>14</v>
      </c>
      <c r="B29" s="398">
        <v>329</v>
      </c>
      <c r="C29" s="409" t="s">
        <v>508</v>
      </c>
      <c r="D29" s="398">
        <v>102665</v>
      </c>
      <c r="E29" s="410" t="s">
        <v>231</v>
      </c>
      <c r="F29" s="399" t="s">
        <v>535</v>
      </c>
      <c r="G29" s="397" t="s">
        <v>513</v>
      </c>
      <c r="H29" s="400">
        <v>54372</v>
      </c>
      <c r="I29" s="400">
        <v>0</v>
      </c>
      <c r="J29" s="400">
        <v>0</v>
      </c>
      <c r="K29" s="407">
        <v>40546</v>
      </c>
      <c r="L29" s="400">
        <v>1477</v>
      </c>
      <c r="M29" s="400">
        <f t="shared" si="0"/>
        <v>55849</v>
      </c>
      <c r="N29" s="400">
        <f t="shared" si="1"/>
        <v>16804.964100000001</v>
      </c>
      <c r="O29" s="400">
        <v>494.52</v>
      </c>
      <c r="P29" s="400">
        <v>0</v>
      </c>
      <c r="Q29" s="400">
        <f t="shared" si="5"/>
        <v>809.81049999999993</v>
      </c>
      <c r="R29" s="400">
        <v>153</v>
      </c>
      <c r="S29" s="400">
        <v>1682.98</v>
      </c>
      <c r="T29" s="400">
        <v>225.94</v>
      </c>
      <c r="U29" s="400">
        <f t="shared" si="3"/>
        <v>20171.214599999999</v>
      </c>
      <c r="V29" s="400">
        <f t="shared" si="4"/>
        <v>76020.214600000007</v>
      </c>
    </row>
    <row r="30" spans="1:22" s="354" customFormat="1">
      <c r="A30" s="397">
        <v>15</v>
      </c>
      <c r="B30" s="398">
        <v>329</v>
      </c>
      <c r="C30" s="409" t="s">
        <v>508</v>
      </c>
      <c r="D30" s="398">
        <v>102119</v>
      </c>
      <c r="E30" s="410" t="s">
        <v>536</v>
      </c>
      <c r="F30" s="399" t="s">
        <v>537</v>
      </c>
      <c r="G30" s="397" t="s">
        <v>538</v>
      </c>
      <c r="H30" s="400">
        <v>35571</v>
      </c>
      <c r="I30" s="400">
        <v>0</v>
      </c>
      <c r="J30" s="400">
        <v>0</v>
      </c>
      <c r="K30" s="407">
        <v>41630</v>
      </c>
      <c r="L30" s="400">
        <v>0</v>
      </c>
      <c r="M30" s="400">
        <f t="shared" si="0"/>
        <v>35571</v>
      </c>
      <c r="N30" s="400">
        <f t="shared" si="1"/>
        <v>10703.313899999999</v>
      </c>
      <c r="O30" s="400">
        <v>494.52</v>
      </c>
      <c r="P30" s="400">
        <v>0</v>
      </c>
      <c r="Q30" s="400">
        <f t="shared" si="5"/>
        <v>515.77949999999998</v>
      </c>
      <c r="R30" s="400">
        <v>153</v>
      </c>
      <c r="S30" s="400">
        <v>1682.98</v>
      </c>
      <c r="T30" s="400">
        <v>225.94</v>
      </c>
      <c r="U30" s="400">
        <f t="shared" si="3"/>
        <v>13775.5334</v>
      </c>
      <c r="V30" s="400">
        <f t="shared" si="4"/>
        <v>49346.5334</v>
      </c>
    </row>
    <row r="31" spans="1:22" s="354" customFormat="1">
      <c r="A31" s="397">
        <v>16</v>
      </c>
      <c r="B31" s="398">
        <v>329</v>
      </c>
      <c r="C31" s="409" t="s">
        <v>508</v>
      </c>
      <c r="D31" s="398">
        <v>100980</v>
      </c>
      <c r="E31" s="410" t="s">
        <v>230</v>
      </c>
      <c r="F31" s="399" t="s">
        <v>539</v>
      </c>
      <c r="G31" s="397" t="s">
        <v>540</v>
      </c>
      <c r="H31" s="400">
        <v>56053</v>
      </c>
      <c r="I31" s="400">
        <v>0</v>
      </c>
      <c r="J31" s="400">
        <v>0</v>
      </c>
      <c r="K31" s="407">
        <v>41464</v>
      </c>
      <c r="L31" s="400">
        <v>491</v>
      </c>
      <c r="M31" s="400">
        <f t="shared" si="0"/>
        <v>56544</v>
      </c>
      <c r="N31" s="400">
        <f t="shared" si="1"/>
        <v>17014.089599999999</v>
      </c>
      <c r="O31" s="400">
        <v>494.52</v>
      </c>
      <c r="P31" s="400">
        <v>0</v>
      </c>
      <c r="Q31" s="400">
        <f t="shared" si="5"/>
        <v>819.88799999999992</v>
      </c>
      <c r="R31" s="400">
        <v>153</v>
      </c>
      <c r="S31" s="400">
        <v>6516.9000000000005</v>
      </c>
      <c r="T31" s="400">
        <v>374.40000000000003</v>
      </c>
      <c r="U31" s="400">
        <f t="shared" si="3"/>
        <v>25372.797600000002</v>
      </c>
      <c r="V31" s="400">
        <f t="shared" si="4"/>
        <v>81916.797600000005</v>
      </c>
    </row>
    <row r="32" spans="1:22" s="354" customFormat="1">
      <c r="A32" s="401">
        <v>17</v>
      </c>
      <c r="B32" s="398">
        <v>329</v>
      </c>
      <c r="C32" s="409" t="s">
        <v>508</v>
      </c>
      <c r="D32" s="398">
        <v>100613</v>
      </c>
      <c r="E32" s="410" t="s">
        <v>228</v>
      </c>
      <c r="F32" s="402" t="s">
        <v>541</v>
      </c>
      <c r="G32" s="401" t="s">
        <v>469</v>
      </c>
      <c r="H32" s="403">
        <v>29279</v>
      </c>
      <c r="I32" s="403">
        <v>0</v>
      </c>
      <c r="J32" s="403">
        <v>0</v>
      </c>
      <c r="K32" s="407">
        <v>40616</v>
      </c>
      <c r="L32" s="403">
        <v>820</v>
      </c>
      <c r="M32" s="403">
        <f t="shared" si="0"/>
        <v>30099</v>
      </c>
      <c r="N32" s="400">
        <f t="shared" si="1"/>
        <v>9056.7891</v>
      </c>
      <c r="O32" s="403">
        <v>494.52</v>
      </c>
      <c r="P32" s="403">
        <v>0</v>
      </c>
      <c r="Q32" s="400">
        <f t="shared" si="5"/>
        <v>436.43549999999999</v>
      </c>
      <c r="R32" s="400">
        <v>153</v>
      </c>
      <c r="S32" s="403">
        <v>0</v>
      </c>
      <c r="T32" s="403">
        <v>0</v>
      </c>
      <c r="U32" s="403">
        <f t="shared" si="3"/>
        <v>10140.7446</v>
      </c>
      <c r="V32" s="403">
        <f t="shared" si="4"/>
        <v>40239.744599999998</v>
      </c>
    </row>
    <row r="33" spans="1:22" s="354" customFormat="1">
      <c r="A33" s="401">
        <v>18</v>
      </c>
      <c r="B33" s="398">
        <v>329</v>
      </c>
      <c r="C33" s="409" t="s">
        <v>508</v>
      </c>
      <c r="D33" s="398">
        <v>103204</v>
      </c>
      <c r="E33" s="410" t="s">
        <v>228</v>
      </c>
      <c r="F33" s="402" t="s">
        <v>542</v>
      </c>
      <c r="G33" s="401" t="s">
        <v>469</v>
      </c>
      <c r="H33" s="403">
        <v>29279</v>
      </c>
      <c r="I33" s="403">
        <v>0</v>
      </c>
      <c r="J33" s="403">
        <v>0</v>
      </c>
      <c r="K33" s="407">
        <v>40766</v>
      </c>
      <c r="L33" s="403">
        <v>234</v>
      </c>
      <c r="M33" s="403">
        <f t="shared" si="0"/>
        <v>29513</v>
      </c>
      <c r="N33" s="400">
        <f t="shared" si="1"/>
        <v>8880.4616999999998</v>
      </c>
      <c r="O33" s="403">
        <v>494.52</v>
      </c>
      <c r="P33" s="403">
        <v>0</v>
      </c>
      <c r="Q33" s="400">
        <f t="shared" si="5"/>
        <v>427.93849999999998</v>
      </c>
      <c r="R33" s="400">
        <v>153</v>
      </c>
      <c r="S33" s="403">
        <v>3606.72</v>
      </c>
      <c r="T33" s="403">
        <v>374.40000000000003</v>
      </c>
      <c r="U33" s="403">
        <f t="shared" si="3"/>
        <v>13937.040199999999</v>
      </c>
      <c r="V33" s="403">
        <f t="shared" si="4"/>
        <v>43450.040200000003</v>
      </c>
    </row>
    <row r="34" spans="1:22" s="354" customFormat="1">
      <c r="A34" s="401">
        <v>19</v>
      </c>
      <c r="B34" s="398">
        <v>329</v>
      </c>
      <c r="C34" s="409" t="s">
        <v>508</v>
      </c>
      <c r="D34" s="398">
        <v>101489</v>
      </c>
      <c r="E34" s="410" t="s">
        <v>229</v>
      </c>
      <c r="F34" s="402" t="s">
        <v>543</v>
      </c>
      <c r="G34" s="401" t="s">
        <v>544</v>
      </c>
      <c r="H34" s="403">
        <v>43838</v>
      </c>
      <c r="I34" s="403">
        <v>0</v>
      </c>
      <c r="J34" s="403">
        <v>0</v>
      </c>
      <c r="K34" s="407">
        <v>41619</v>
      </c>
      <c r="L34" s="403">
        <v>0</v>
      </c>
      <c r="M34" s="403">
        <f t="shared" si="0"/>
        <v>43838</v>
      </c>
      <c r="N34" s="400">
        <f t="shared" si="1"/>
        <v>13190.8542</v>
      </c>
      <c r="O34" s="403">
        <v>494.52</v>
      </c>
      <c r="P34" s="403">
        <v>0</v>
      </c>
      <c r="Q34" s="400">
        <f t="shared" si="5"/>
        <v>635.65099999999995</v>
      </c>
      <c r="R34" s="400">
        <v>153</v>
      </c>
      <c r="S34" s="403">
        <v>0</v>
      </c>
      <c r="T34" s="403">
        <v>0</v>
      </c>
      <c r="U34" s="403">
        <f t="shared" si="3"/>
        <v>14474.0252</v>
      </c>
      <c r="V34" s="403">
        <f t="shared" si="4"/>
        <v>58312.025200000004</v>
      </c>
    </row>
    <row r="35" spans="1:22" s="354" customFormat="1">
      <c r="A35" s="401">
        <v>20</v>
      </c>
      <c r="B35" s="398">
        <v>329</v>
      </c>
      <c r="C35" s="409" t="s">
        <v>508</v>
      </c>
      <c r="D35" s="398">
        <v>102058</v>
      </c>
      <c r="E35" s="410" t="s">
        <v>228</v>
      </c>
      <c r="F35" s="402" t="s">
        <v>545</v>
      </c>
      <c r="G35" s="401" t="s">
        <v>469</v>
      </c>
      <c r="H35" s="403">
        <v>29279</v>
      </c>
      <c r="I35" s="403">
        <v>0</v>
      </c>
      <c r="J35" s="403">
        <v>0</v>
      </c>
      <c r="K35" s="407">
        <v>40565</v>
      </c>
      <c r="L35" s="403">
        <v>1054</v>
      </c>
      <c r="M35" s="403">
        <f t="shared" si="0"/>
        <v>30333</v>
      </c>
      <c r="N35" s="400">
        <f t="shared" si="1"/>
        <v>9127.1996999999992</v>
      </c>
      <c r="O35" s="403">
        <v>494.52</v>
      </c>
      <c r="P35" s="403">
        <v>0</v>
      </c>
      <c r="Q35" s="400">
        <f t="shared" si="5"/>
        <v>439.82849999999996</v>
      </c>
      <c r="R35" s="400">
        <v>153</v>
      </c>
      <c r="S35" s="403">
        <v>2170.48</v>
      </c>
      <c r="T35" s="403">
        <v>223.34</v>
      </c>
      <c r="U35" s="403">
        <f t="shared" si="3"/>
        <v>12608.368199999999</v>
      </c>
      <c r="V35" s="403">
        <f t="shared" si="4"/>
        <v>42941.368199999997</v>
      </c>
    </row>
    <row r="36" spans="1:22" s="354" customFormat="1">
      <c r="A36" s="401">
        <v>21</v>
      </c>
      <c r="B36" s="398">
        <v>329</v>
      </c>
      <c r="C36" s="409" t="s">
        <v>508</v>
      </c>
      <c r="D36" s="398">
        <v>103076</v>
      </c>
      <c r="E36" s="410" t="s">
        <v>228</v>
      </c>
      <c r="F36" s="402" t="s">
        <v>546</v>
      </c>
      <c r="G36" s="401" t="s">
        <v>512</v>
      </c>
      <c r="H36" s="403">
        <v>35135</v>
      </c>
      <c r="I36" s="403">
        <v>0</v>
      </c>
      <c r="J36" s="403">
        <v>0</v>
      </c>
      <c r="K36" s="407">
        <v>41288</v>
      </c>
      <c r="L36" s="403">
        <v>351</v>
      </c>
      <c r="M36" s="403">
        <f t="shared" si="0"/>
        <v>35486</v>
      </c>
      <c r="N36" s="400">
        <f t="shared" si="1"/>
        <v>10677.7374</v>
      </c>
      <c r="O36" s="403">
        <v>0</v>
      </c>
      <c r="P36" s="403">
        <v>0</v>
      </c>
      <c r="Q36" s="400">
        <f t="shared" si="5"/>
        <v>514.54699999999991</v>
      </c>
      <c r="R36" s="400">
        <v>153</v>
      </c>
      <c r="S36" s="403">
        <v>3606.72</v>
      </c>
      <c r="T36" s="403">
        <v>0</v>
      </c>
      <c r="U36" s="403">
        <f t="shared" si="3"/>
        <v>14952.0044</v>
      </c>
      <c r="V36" s="403">
        <f t="shared" si="4"/>
        <v>50438.004399999998</v>
      </c>
    </row>
    <row r="37" spans="1:22" s="354" customFormat="1">
      <c r="A37" s="401">
        <v>22</v>
      </c>
      <c r="B37" s="398">
        <v>329</v>
      </c>
      <c r="C37" s="409" t="s">
        <v>508</v>
      </c>
      <c r="D37" s="398">
        <v>100696</v>
      </c>
      <c r="E37" s="410" t="s">
        <v>228</v>
      </c>
      <c r="F37" s="402" t="s">
        <v>588</v>
      </c>
      <c r="G37" s="401" t="s">
        <v>553</v>
      </c>
      <c r="H37" s="403">
        <v>29865</v>
      </c>
      <c r="I37" s="403">
        <v>0</v>
      </c>
      <c r="J37" s="403">
        <v>0</v>
      </c>
      <c r="K37" s="407" t="s">
        <v>576</v>
      </c>
      <c r="L37" s="403">
        <v>0</v>
      </c>
      <c r="M37" s="403">
        <f t="shared" si="0"/>
        <v>29865</v>
      </c>
      <c r="N37" s="400">
        <f t="shared" si="1"/>
        <v>8986.3785000000007</v>
      </c>
      <c r="O37" s="403">
        <v>494.52</v>
      </c>
      <c r="P37" s="403">
        <v>0</v>
      </c>
      <c r="Q37" s="400">
        <f t="shared" si="5"/>
        <v>433.04249999999996</v>
      </c>
      <c r="R37" s="403">
        <v>0</v>
      </c>
      <c r="S37" s="403">
        <v>0</v>
      </c>
      <c r="T37" s="403">
        <v>0</v>
      </c>
      <c r="U37" s="403">
        <f t="shared" si="3"/>
        <v>9913.9410000000007</v>
      </c>
      <c r="V37" s="403">
        <f t="shared" si="4"/>
        <v>39778.940999999999</v>
      </c>
    </row>
    <row r="38" spans="1:22" s="354" customFormat="1">
      <c r="A38" s="401">
        <v>23</v>
      </c>
      <c r="B38" s="398">
        <v>329</v>
      </c>
      <c r="C38" s="409" t="s">
        <v>508</v>
      </c>
      <c r="D38" s="398">
        <v>100848</v>
      </c>
      <c r="E38" s="410" t="s">
        <v>229</v>
      </c>
      <c r="F38" s="402" t="s">
        <v>547</v>
      </c>
      <c r="G38" s="401" t="s">
        <v>531</v>
      </c>
      <c r="H38" s="403">
        <v>46936</v>
      </c>
      <c r="I38" s="403">
        <v>0</v>
      </c>
      <c r="J38" s="403">
        <v>0</v>
      </c>
      <c r="K38" s="407">
        <v>41673</v>
      </c>
      <c r="L38" s="403">
        <v>0</v>
      </c>
      <c r="M38" s="403">
        <f t="shared" si="0"/>
        <v>46936</v>
      </c>
      <c r="N38" s="400">
        <f t="shared" si="1"/>
        <v>14123.0424</v>
      </c>
      <c r="O38" s="403">
        <v>0</v>
      </c>
      <c r="P38" s="403">
        <v>0</v>
      </c>
      <c r="Q38" s="400">
        <f t="shared" si="5"/>
        <v>680.572</v>
      </c>
      <c r="R38" s="403">
        <v>153</v>
      </c>
      <c r="S38" s="403">
        <v>4808.18</v>
      </c>
      <c r="T38" s="403">
        <v>277.16000000000003</v>
      </c>
      <c r="U38" s="403">
        <f t="shared" si="3"/>
        <v>20041.954399999999</v>
      </c>
      <c r="V38" s="403">
        <f t="shared" si="4"/>
        <v>66977.954400000002</v>
      </c>
    </row>
    <row r="39" spans="1:22" s="354" customFormat="1">
      <c r="A39" s="401">
        <v>24</v>
      </c>
      <c r="B39" s="398">
        <v>329</v>
      </c>
      <c r="C39" s="409" t="s">
        <v>508</v>
      </c>
      <c r="D39" s="398">
        <v>102505</v>
      </c>
      <c r="E39" s="410" t="s">
        <v>228</v>
      </c>
      <c r="F39" s="402" t="s">
        <v>548</v>
      </c>
      <c r="G39" s="401" t="s">
        <v>469</v>
      </c>
      <c r="H39" s="403">
        <v>29279</v>
      </c>
      <c r="I39" s="403">
        <v>0</v>
      </c>
      <c r="J39" s="403">
        <v>0</v>
      </c>
      <c r="K39" s="407">
        <v>40578</v>
      </c>
      <c r="L39" s="403">
        <v>937</v>
      </c>
      <c r="M39" s="403">
        <f t="shared" si="0"/>
        <v>30216</v>
      </c>
      <c r="N39" s="400">
        <f t="shared" si="1"/>
        <v>9091.9943999999996</v>
      </c>
      <c r="O39" s="403">
        <v>0</v>
      </c>
      <c r="P39" s="403">
        <v>0</v>
      </c>
      <c r="Q39" s="400">
        <f t="shared" si="5"/>
        <v>438.13199999999995</v>
      </c>
      <c r="R39" s="403">
        <v>153</v>
      </c>
      <c r="S39" s="403">
        <v>1682.98</v>
      </c>
      <c r="T39" s="403">
        <v>225.94</v>
      </c>
      <c r="U39" s="403">
        <f t="shared" si="3"/>
        <v>11592.046399999999</v>
      </c>
      <c r="V39" s="403">
        <f t="shared" si="4"/>
        <v>41808.046399999999</v>
      </c>
    </row>
    <row r="40" spans="1:22" s="354" customFormat="1">
      <c r="A40" s="401">
        <v>25</v>
      </c>
      <c r="B40" s="398">
        <v>329</v>
      </c>
      <c r="C40" s="409" t="s">
        <v>508</v>
      </c>
      <c r="D40" s="398">
        <v>103234</v>
      </c>
      <c r="E40" s="410" t="s">
        <v>549</v>
      </c>
      <c r="F40" s="402" t="s">
        <v>550</v>
      </c>
      <c r="G40" s="401" t="s">
        <v>551</v>
      </c>
      <c r="H40" s="403">
        <v>18810</v>
      </c>
      <c r="I40" s="403">
        <v>0</v>
      </c>
      <c r="J40" s="403">
        <v>0</v>
      </c>
      <c r="K40" s="407">
        <v>41154</v>
      </c>
      <c r="L40" s="403">
        <v>66</v>
      </c>
      <c r="M40" s="403">
        <f t="shared" si="0"/>
        <v>18876</v>
      </c>
      <c r="N40" s="400">
        <f t="shared" si="1"/>
        <v>5679.7884000000004</v>
      </c>
      <c r="O40" s="403">
        <v>494.52</v>
      </c>
      <c r="P40" s="403">
        <v>0</v>
      </c>
      <c r="Q40" s="400">
        <f t="shared" si="5"/>
        <v>273.702</v>
      </c>
      <c r="R40" s="403">
        <v>153</v>
      </c>
      <c r="S40" s="403">
        <v>6516.9000000000005</v>
      </c>
      <c r="T40" s="403">
        <v>374.40000000000003</v>
      </c>
      <c r="U40" s="403">
        <f t="shared" si="3"/>
        <v>13492.3104</v>
      </c>
      <c r="V40" s="403">
        <f t="shared" si="4"/>
        <v>32368.310400000002</v>
      </c>
    </row>
    <row r="41" spans="1:22" s="354" customFormat="1">
      <c r="A41" s="401">
        <v>26</v>
      </c>
      <c r="B41" s="398">
        <v>329</v>
      </c>
      <c r="C41" s="409" t="s">
        <v>508</v>
      </c>
      <c r="D41" s="398">
        <v>103870</v>
      </c>
      <c r="E41" s="410" t="s">
        <v>228</v>
      </c>
      <c r="F41" s="402" t="s">
        <v>552</v>
      </c>
      <c r="G41" s="401" t="s">
        <v>553</v>
      </c>
      <c r="H41" s="403">
        <v>29865</v>
      </c>
      <c r="I41" s="403">
        <v>0</v>
      </c>
      <c r="J41" s="403">
        <v>0</v>
      </c>
      <c r="K41" s="407">
        <v>41248</v>
      </c>
      <c r="L41" s="403">
        <v>0</v>
      </c>
      <c r="M41" s="403">
        <f t="shared" si="0"/>
        <v>29865</v>
      </c>
      <c r="N41" s="400">
        <f t="shared" si="1"/>
        <v>8986.3785000000007</v>
      </c>
      <c r="O41" s="403">
        <v>494.52</v>
      </c>
      <c r="P41" s="403">
        <v>0</v>
      </c>
      <c r="Q41" s="400">
        <f t="shared" si="5"/>
        <v>433.04249999999996</v>
      </c>
      <c r="R41" s="403">
        <v>0</v>
      </c>
      <c r="S41" s="403">
        <v>1682.98</v>
      </c>
      <c r="T41" s="403">
        <v>225.94</v>
      </c>
      <c r="U41" s="403">
        <f t="shared" si="3"/>
        <v>11822.861000000001</v>
      </c>
      <c r="V41" s="403">
        <f t="shared" si="4"/>
        <v>41687.861000000004</v>
      </c>
    </row>
    <row r="42" spans="1:22" s="354" customFormat="1">
      <c r="A42" s="401">
        <v>27</v>
      </c>
      <c r="B42" s="398">
        <v>329</v>
      </c>
      <c r="C42" s="409" t="s">
        <v>508</v>
      </c>
      <c r="D42" s="398">
        <v>102106</v>
      </c>
      <c r="E42" s="410" t="s">
        <v>228</v>
      </c>
      <c r="F42" s="402" t="s">
        <v>554</v>
      </c>
      <c r="G42" s="401" t="s">
        <v>469</v>
      </c>
      <c r="H42" s="403">
        <v>29279</v>
      </c>
      <c r="I42" s="403">
        <v>0</v>
      </c>
      <c r="J42" s="403">
        <v>0</v>
      </c>
      <c r="K42" s="407">
        <v>40575</v>
      </c>
      <c r="L42" s="403">
        <v>822</v>
      </c>
      <c r="M42" s="403">
        <f t="shared" si="0"/>
        <v>30101</v>
      </c>
      <c r="N42" s="400">
        <f t="shared" si="1"/>
        <v>9057.3909000000003</v>
      </c>
      <c r="O42" s="403">
        <v>0</v>
      </c>
      <c r="P42" s="403">
        <v>0</v>
      </c>
      <c r="Q42" s="400">
        <f t="shared" si="5"/>
        <v>436.46449999999999</v>
      </c>
      <c r="R42" s="403">
        <v>153</v>
      </c>
      <c r="S42" s="403">
        <v>6516.9000000000005</v>
      </c>
      <c r="T42" s="403">
        <v>374.40000000000003</v>
      </c>
      <c r="U42" s="403">
        <f t="shared" si="3"/>
        <v>16538.155400000003</v>
      </c>
      <c r="V42" s="403">
        <f t="shared" si="4"/>
        <v>46639.155400000003</v>
      </c>
    </row>
    <row r="43" spans="1:22" s="354" customFormat="1">
      <c r="A43" s="401">
        <v>28</v>
      </c>
      <c r="B43" s="398">
        <v>329</v>
      </c>
      <c r="C43" s="409" t="s">
        <v>508</v>
      </c>
      <c r="D43" s="398">
        <v>102942</v>
      </c>
      <c r="E43" s="410" t="s">
        <v>231</v>
      </c>
      <c r="F43" s="402" t="s">
        <v>555</v>
      </c>
      <c r="G43" s="401" t="s">
        <v>556</v>
      </c>
      <c r="H43" s="403">
        <v>56275</v>
      </c>
      <c r="I43" s="403">
        <v>0</v>
      </c>
      <c r="J43" s="403">
        <v>0</v>
      </c>
      <c r="K43" s="407">
        <v>41689</v>
      </c>
      <c r="L43" s="403">
        <v>0</v>
      </c>
      <c r="M43" s="403">
        <f t="shared" si="0"/>
        <v>56275</v>
      </c>
      <c r="N43" s="400">
        <f t="shared" si="1"/>
        <v>16933.147499999999</v>
      </c>
      <c r="O43" s="403">
        <v>494.52</v>
      </c>
      <c r="P43" s="403">
        <v>0</v>
      </c>
      <c r="Q43" s="400">
        <f t="shared" si="5"/>
        <v>815.98749999999995</v>
      </c>
      <c r="R43" s="403">
        <v>153</v>
      </c>
      <c r="S43" s="403">
        <v>0</v>
      </c>
      <c r="T43" s="403">
        <v>0</v>
      </c>
      <c r="U43" s="403">
        <f t="shared" si="3"/>
        <v>18396.654999999999</v>
      </c>
      <c r="V43" s="403">
        <f t="shared" si="4"/>
        <v>74671.654999999999</v>
      </c>
    </row>
    <row r="44" spans="1:22" s="354" customFormat="1">
      <c r="A44" s="401">
        <v>29</v>
      </c>
      <c r="B44" s="398">
        <v>329</v>
      </c>
      <c r="C44" s="409" t="s">
        <v>508</v>
      </c>
      <c r="D44" s="398">
        <v>102230</v>
      </c>
      <c r="E44" s="410" t="s">
        <v>228</v>
      </c>
      <c r="F44" s="402" t="s">
        <v>557</v>
      </c>
      <c r="G44" s="401" t="s">
        <v>512</v>
      </c>
      <c r="H44" s="403">
        <v>35135</v>
      </c>
      <c r="I44" s="403">
        <v>0</v>
      </c>
      <c r="J44" s="403">
        <v>0</v>
      </c>
      <c r="K44" s="407">
        <v>41198</v>
      </c>
      <c r="L44" s="403">
        <v>1406</v>
      </c>
      <c r="M44" s="403">
        <f t="shared" si="0"/>
        <v>36541</v>
      </c>
      <c r="N44" s="400">
        <f t="shared" si="1"/>
        <v>10995.186900000001</v>
      </c>
      <c r="O44" s="403">
        <v>494.52</v>
      </c>
      <c r="P44" s="403">
        <v>0</v>
      </c>
      <c r="Q44" s="400">
        <f t="shared" si="5"/>
        <v>529.84449999999993</v>
      </c>
      <c r="R44" s="403">
        <v>153</v>
      </c>
      <c r="S44" s="403">
        <v>2400.84</v>
      </c>
      <c r="T44" s="403">
        <v>225.94</v>
      </c>
      <c r="U44" s="403">
        <f t="shared" si="3"/>
        <v>14799.331400000001</v>
      </c>
      <c r="V44" s="403">
        <f t="shared" si="4"/>
        <v>51340.331400000003</v>
      </c>
    </row>
    <row r="45" spans="1:22" s="354" customFormat="1">
      <c r="A45" s="401">
        <v>30</v>
      </c>
      <c r="B45" s="398">
        <v>329</v>
      </c>
      <c r="C45" s="409" t="s">
        <v>508</v>
      </c>
      <c r="D45" s="398">
        <v>103394</v>
      </c>
      <c r="E45" s="410" t="s">
        <v>228</v>
      </c>
      <c r="F45" s="402" t="s">
        <v>2</v>
      </c>
      <c r="G45" s="401" t="s">
        <v>558</v>
      </c>
      <c r="H45" s="403">
        <v>33378</v>
      </c>
      <c r="I45" s="403">
        <v>0</v>
      </c>
      <c r="J45" s="403">
        <v>0</v>
      </c>
      <c r="K45" s="407">
        <v>41140</v>
      </c>
      <c r="L45" s="403">
        <v>234</v>
      </c>
      <c r="M45" s="403">
        <f t="shared" si="0"/>
        <v>33612</v>
      </c>
      <c r="N45" s="400">
        <f t="shared" si="1"/>
        <v>10113.8508</v>
      </c>
      <c r="O45" s="403">
        <v>494.52</v>
      </c>
      <c r="P45" s="403">
        <v>0</v>
      </c>
      <c r="Q45" s="400">
        <f t="shared" si="5"/>
        <v>487.37399999999997</v>
      </c>
      <c r="R45" s="403">
        <v>153</v>
      </c>
      <c r="S45" s="403">
        <v>0</v>
      </c>
      <c r="T45" s="403">
        <v>0</v>
      </c>
      <c r="U45" s="403">
        <f t="shared" si="3"/>
        <v>11248.7448</v>
      </c>
      <c r="V45" s="403">
        <f t="shared" si="4"/>
        <v>44860.7448</v>
      </c>
    </row>
    <row r="46" spans="1:22" s="354" customFormat="1">
      <c r="A46" s="401">
        <v>31</v>
      </c>
      <c r="B46" s="398">
        <v>329</v>
      </c>
      <c r="C46" s="409" t="s">
        <v>508</v>
      </c>
      <c r="D46" s="398">
        <v>101512</v>
      </c>
      <c r="E46" s="410" t="s">
        <v>549</v>
      </c>
      <c r="F46" s="402" t="s">
        <v>559</v>
      </c>
      <c r="G46" s="401" t="s">
        <v>560</v>
      </c>
      <c r="H46" s="403">
        <v>27265</v>
      </c>
      <c r="I46" s="403">
        <v>0</v>
      </c>
      <c r="J46" s="403">
        <v>0</v>
      </c>
      <c r="K46" s="407">
        <v>41519</v>
      </c>
      <c r="L46" s="403">
        <v>80</v>
      </c>
      <c r="M46" s="403">
        <f t="shared" si="0"/>
        <v>27345</v>
      </c>
      <c r="N46" s="400">
        <f t="shared" si="1"/>
        <v>8228.1105000000007</v>
      </c>
      <c r="O46" s="403">
        <v>0</v>
      </c>
      <c r="P46" s="403">
        <v>0</v>
      </c>
      <c r="Q46" s="400">
        <f t="shared" si="5"/>
        <v>396.5025</v>
      </c>
      <c r="R46" s="403">
        <v>153</v>
      </c>
      <c r="S46" s="403">
        <v>0</v>
      </c>
      <c r="T46" s="403">
        <v>0</v>
      </c>
      <c r="U46" s="403">
        <f t="shared" si="3"/>
        <v>8777.6130000000012</v>
      </c>
      <c r="V46" s="403">
        <f t="shared" si="4"/>
        <v>36122.612999999998</v>
      </c>
    </row>
    <row r="47" spans="1:22" s="354" customFormat="1">
      <c r="A47" s="401">
        <v>32</v>
      </c>
      <c r="B47" s="398">
        <v>329</v>
      </c>
      <c r="C47" s="409" t="s">
        <v>508</v>
      </c>
      <c r="D47" s="398">
        <v>100337</v>
      </c>
      <c r="E47" s="410" t="s">
        <v>230</v>
      </c>
      <c r="F47" s="402" t="s">
        <v>561</v>
      </c>
      <c r="G47" s="401" t="s">
        <v>562</v>
      </c>
      <c r="H47" s="403">
        <v>58015</v>
      </c>
      <c r="I47" s="403">
        <v>0</v>
      </c>
      <c r="J47" s="403">
        <v>0</v>
      </c>
      <c r="K47" s="407">
        <v>41489</v>
      </c>
      <c r="L47" s="403">
        <v>338</v>
      </c>
      <c r="M47" s="403">
        <f t="shared" si="0"/>
        <v>58353</v>
      </c>
      <c r="N47" s="400">
        <f t="shared" si="1"/>
        <v>17558.417700000002</v>
      </c>
      <c r="O47" s="403">
        <v>0</v>
      </c>
      <c r="P47" s="403">
        <v>0</v>
      </c>
      <c r="Q47" s="400">
        <f t="shared" si="5"/>
        <v>846.11849999999993</v>
      </c>
      <c r="R47" s="403">
        <v>153</v>
      </c>
      <c r="S47" s="403">
        <v>2400.84</v>
      </c>
      <c r="T47" s="403">
        <v>225.94</v>
      </c>
      <c r="U47" s="403">
        <f t="shared" si="3"/>
        <v>21184.316200000001</v>
      </c>
      <c r="V47" s="403">
        <f t="shared" si="4"/>
        <v>79537.316200000001</v>
      </c>
    </row>
    <row r="48" spans="1:22" s="354" customFormat="1">
      <c r="A48" s="401">
        <v>33</v>
      </c>
      <c r="B48" s="398">
        <v>329</v>
      </c>
      <c r="C48" s="409" t="s">
        <v>508</v>
      </c>
      <c r="D48" s="398">
        <v>102374</v>
      </c>
      <c r="E48" s="410" t="s">
        <v>228</v>
      </c>
      <c r="F48" s="402" t="s">
        <v>563</v>
      </c>
      <c r="G48" s="401" t="s">
        <v>526</v>
      </c>
      <c r="H48" s="403">
        <v>36540</v>
      </c>
      <c r="I48" s="403">
        <v>0</v>
      </c>
      <c r="J48" s="403">
        <v>0</v>
      </c>
      <c r="K48" s="407">
        <v>41132</v>
      </c>
      <c r="L48" s="403">
        <v>0</v>
      </c>
      <c r="M48" s="403">
        <f t="shared" si="0"/>
        <v>36540</v>
      </c>
      <c r="N48" s="400">
        <f t="shared" si="1"/>
        <v>10994.886</v>
      </c>
      <c r="O48" s="403">
        <v>0</v>
      </c>
      <c r="P48" s="403">
        <v>0</v>
      </c>
      <c r="Q48" s="400">
        <f t="shared" si="5"/>
        <v>529.82999999999993</v>
      </c>
      <c r="R48" s="403">
        <v>153</v>
      </c>
      <c r="S48" s="403">
        <v>0</v>
      </c>
      <c r="T48" s="403">
        <v>0</v>
      </c>
      <c r="U48" s="403">
        <f t="shared" si="3"/>
        <v>11677.716</v>
      </c>
      <c r="V48" s="403">
        <f t="shared" si="4"/>
        <v>48217.716</v>
      </c>
    </row>
    <row r="49" spans="1:22" s="354" customFormat="1">
      <c r="A49" s="401">
        <v>34</v>
      </c>
      <c r="B49" s="398">
        <v>329</v>
      </c>
      <c r="C49" s="409" t="s">
        <v>508</v>
      </c>
      <c r="D49" s="398">
        <v>100442</v>
      </c>
      <c r="E49" s="410" t="s">
        <v>231</v>
      </c>
      <c r="F49" s="402" t="s">
        <v>589</v>
      </c>
      <c r="G49" s="401" t="s">
        <v>577</v>
      </c>
      <c r="H49" s="403">
        <v>38824</v>
      </c>
      <c r="I49" s="403">
        <v>0</v>
      </c>
      <c r="J49" s="403">
        <v>0</v>
      </c>
      <c r="K49" s="407" t="s">
        <v>576</v>
      </c>
      <c r="L49" s="403">
        <v>0</v>
      </c>
      <c r="M49" s="403">
        <f t="shared" si="0"/>
        <v>38824</v>
      </c>
      <c r="N49" s="400">
        <f t="shared" si="1"/>
        <v>11682.141600000001</v>
      </c>
      <c r="O49" s="403">
        <v>494.52</v>
      </c>
      <c r="P49" s="403">
        <v>0</v>
      </c>
      <c r="Q49" s="400">
        <f t="shared" si="5"/>
        <v>562.94799999999998</v>
      </c>
      <c r="R49" s="403">
        <v>0</v>
      </c>
      <c r="S49" s="403">
        <v>0</v>
      </c>
      <c r="T49" s="403">
        <v>0</v>
      </c>
      <c r="U49" s="403">
        <f t="shared" si="3"/>
        <v>12739.609600000002</v>
      </c>
      <c r="V49" s="403">
        <f t="shared" si="4"/>
        <v>51563.609600000003</v>
      </c>
    </row>
    <row r="50" spans="1:22" s="355" customFormat="1" ht="18" customHeight="1">
      <c r="A50" s="401">
        <v>35</v>
      </c>
      <c r="B50" s="398">
        <v>329</v>
      </c>
      <c r="C50" s="409" t="s">
        <v>508</v>
      </c>
      <c r="D50" s="398">
        <v>100784</v>
      </c>
      <c r="E50" s="410" t="s">
        <v>564</v>
      </c>
      <c r="F50" s="402" t="s">
        <v>565</v>
      </c>
      <c r="G50" s="401" t="s">
        <v>566</v>
      </c>
      <c r="H50" s="403">
        <v>30085</v>
      </c>
      <c r="I50" s="403">
        <v>0</v>
      </c>
      <c r="J50" s="403">
        <v>0</v>
      </c>
      <c r="K50" s="407">
        <v>41324</v>
      </c>
      <c r="L50" s="403">
        <v>702</v>
      </c>
      <c r="M50" s="403">
        <f t="shared" si="0"/>
        <v>30787</v>
      </c>
      <c r="N50" s="400">
        <f t="shared" si="1"/>
        <v>9263.8083000000006</v>
      </c>
      <c r="O50" s="403">
        <v>0</v>
      </c>
      <c r="P50" s="403">
        <v>0</v>
      </c>
      <c r="Q50" s="400">
        <f t="shared" si="5"/>
        <v>446.41149999999999</v>
      </c>
      <c r="R50" s="403">
        <v>153</v>
      </c>
      <c r="S50" s="403">
        <v>6516.9000000000005</v>
      </c>
      <c r="T50" s="403">
        <v>374.40000000000003</v>
      </c>
      <c r="U50" s="403">
        <f t="shared" si="3"/>
        <v>16754.519800000002</v>
      </c>
      <c r="V50" s="403">
        <f t="shared" si="4"/>
        <v>47541.519800000002</v>
      </c>
    </row>
    <row r="51" spans="1:22" s="354" customFormat="1">
      <c r="A51" s="401">
        <v>36</v>
      </c>
      <c r="B51" s="398">
        <v>329</v>
      </c>
      <c r="C51" s="409" t="s">
        <v>508</v>
      </c>
      <c r="D51" s="398">
        <v>103440</v>
      </c>
      <c r="E51" s="410" t="s">
        <v>228</v>
      </c>
      <c r="F51" s="402" t="s">
        <v>567</v>
      </c>
      <c r="G51" s="401" t="s">
        <v>568</v>
      </c>
      <c r="H51" s="403">
        <v>27738</v>
      </c>
      <c r="I51" s="403">
        <v>0</v>
      </c>
      <c r="J51" s="403">
        <v>0</v>
      </c>
      <c r="K51" s="407">
        <v>41232</v>
      </c>
      <c r="L51" s="403">
        <v>1611</v>
      </c>
      <c r="M51" s="403">
        <f t="shared" si="0"/>
        <v>29349</v>
      </c>
      <c r="N51" s="400">
        <f t="shared" si="1"/>
        <v>8831.1141000000007</v>
      </c>
      <c r="O51" s="403">
        <v>494.52</v>
      </c>
      <c r="P51" s="403">
        <v>0</v>
      </c>
      <c r="Q51" s="400">
        <f t="shared" si="5"/>
        <v>425.56049999999999</v>
      </c>
      <c r="R51" s="403">
        <v>153</v>
      </c>
      <c r="S51" s="403">
        <v>3780.1399999999994</v>
      </c>
      <c r="T51" s="403">
        <v>223.34</v>
      </c>
      <c r="U51" s="403">
        <f t="shared" si="3"/>
        <v>13907.6746</v>
      </c>
      <c r="V51" s="403">
        <f t="shared" si="4"/>
        <v>43256.674599999998</v>
      </c>
    </row>
    <row r="52" spans="1:22" s="354" customFormat="1">
      <c r="A52" s="397">
        <v>37</v>
      </c>
      <c r="B52" s="398">
        <v>329</v>
      </c>
      <c r="C52" s="409" t="s">
        <v>508</v>
      </c>
      <c r="D52" s="398">
        <v>101812</v>
      </c>
      <c r="E52" s="410" t="s">
        <v>229</v>
      </c>
      <c r="F52" s="399" t="s">
        <v>569</v>
      </c>
      <c r="G52" s="397" t="s">
        <v>531</v>
      </c>
      <c r="H52" s="400">
        <v>46936</v>
      </c>
      <c r="I52" s="400">
        <v>0</v>
      </c>
      <c r="J52" s="400">
        <v>0</v>
      </c>
      <c r="K52" s="407">
        <v>41673</v>
      </c>
      <c r="L52" s="400">
        <v>0</v>
      </c>
      <c r="M52" s="400">
        <f t="shared" si="0"/>
        <v>46936</v>
      </c>
      <c r="N52" s="400">
        <f t="shared" si="1"/>
        <v>14123.0424</v>
      </c>
      <c r="O52" s="400">
        <v>494.52</v>
      </c>
      <c r="P52" s="400">
        <v>0</v>
      </c>
      <c r="Q52" s="400">
        <f t="shared" si="5"/>
        <v>680.572</v>
      </c>
      <c r="R52" s="403">
        <v>153</v>
      </c>
      <c r="S52" s="400">
        <v>6516.9000000000005</v>
      </c>
      <c r="T52" s="400">
        <v>0</v>
      </c>
      <c r="U52" s="400">
        <f t="shared" si="3"/>
        <v>21968.0344</v>
      </c>
      <c r="V52" s="400">
        <f t="shared" si="4"/>
        <v>68904.034400000004</v>
      </c>
    </row>
    <row r="53" spans="1:22" s="354" customFormat="1">
      <c r="A53" s="397">
        <v>38</v>
      </c>
      <c r="B53" s="398">
        <v>329</v>
      </c>
      <c r="C53" s="409" t="s">
        <v>508</v>
      </c>
      <c r="D53" s="398">
        <v>103329</v>
      </c>
      <c r="E53" s="410" t="s">
        <v>228</v>
      </c>
      <c r="F53" s="399" t="s">
        <v>3</v>
      </c>
      <c r="G53" s="397" t="s">
        <v>512</v>
      </c>
      <c r="H53" s="400">
        <v>35135</v>
      </c>
      <c r="I53" s="400">
        <v>0</v>
      </c>
      <c r="J53" s="400">
        <v>0</v>
      </c>
      <c r="K53" s="407">
        <v>41233</v>
      </c>
      <c r="L53" s="400">
        <v>1289</v>
      </c>
      <c r="M53" s="400">
        <f t="shared" si="0"/>
        <v>36424</v>
      </c>
      <c r="N53" s="400">
        <f t="shared" si="1"/>
        <v>10959.981599999999</v>
      </c>
      <c r="O53" s="400">
        <v>494.52</v>
      </c>
      <c r="P53" s="400">
        <v>0</v>
      </c>
      <c r="Q53" s="400">
        <f t="shared" si="5"/>
        <v>528.14799999999991</v>
      </c>
      <c r="R53" s="403">
        <v>153</v>
      </c>
      <c r="S53" s="400">
        <v>2400.84</v>
      </c>
      <c r="T53" s="400">
        <v>225.94</v>
      </c>
      <c r="U53" s="400">
        <f t="shared" si="3"/>
        <v>14762.429599999999</v>
      </c>
      <c r="V53" s="400">
        <f t="shared" si="4"/>
        <v>51186.429600000003</v>
      </c>
    </row>
    <row r="54" spans="1:22" s="354" customFormat="1">
      <c r="A54" s="397">
        <v>39</v>
      </c>
      <c r="B54" s="398">
        <v>329</v>
      </c>
      <c r="C54" s="409" t="s">
        <v>508</v>
      </c>
      <c r="D54" s="398">
        <v>102983</v>
      </c>
      <c r="E54" s="410" t="s">
        <v>228</v>
      </c>
      <c r="F54" s="399" t="s">
        <v>570</v>
      </c>
      <c r="G54" s="397" t="s">
        <v>571</v>
      </c>
      <c r="H54" s="400">
        <v>31621</v>
      </c>
      <c r="I54" s="400">
        <v>0</v>
      </c>
      <c r="J54" s="400">
        <v>0</v>
      </c>
      <c r="K54" s="407">
        <v>41027</v>
      </c>
      <c r="L54" s="400">
        <v>0</v>
      </c>
      <c r="M54" s="400">
        <f t="shared" si="0"/>
        <v>31621</v>
      </c>
      <c r="N54" s="400">
        <f t="shared" si="1"/>
        <v>9514.7589000000007</v>
      </c>
      <c r="O54" s="400">
        <v>494.52</v>
      </c>
      <c r="P54" s="400">
        <v>0</v>
      </c>
      <c r="Q54" s="400">
        <f t="shared" si="5"/>
        <v>458.50449999999995</v>
      </c>
      <c r="R54" s="403">
        <v>153</v>
      </c>
      <c r="S54" s="400">
        <v>1682.98</v>
      </c>
      <c r="T54" s="400">
        <v>225.94</v>
      </c>
      <c r="U54" s="400">
        <f t="shared" si="3"/>
        <v>12529.7034</v>
      </c>
      <c r="V54" s="400">
        <f t="shared" si="4"/>
        <v>44150.703399999999</v>
      </c>
    </row>
    <row r="55" spans="1:22" s="354" customFormat="1">
      <c r="A55" s="397">
        <v>40</v>
      </c>
      <c r="B55" s="398">
        <v>329</v>
      </c>
      <c r="C55" s="409" t="s">
        <v>508</v>
      </c>
      <c r="D55" s="398">
        <v>103439</v>
      </c>
      <c r="E55" s="410" t="s">
        <v>230</v>
      </c>
      <c r="F55" s="399" t="s">
        <v>572</v>
      </c>
      <c r="G55" s="397" t="s">
        <v>573</v>
      </c>
      <c r="H55" s="400">
        <v>39329</v>
      </c>
      <c r="I55" s="400">
        <v>0</v>
      </c>
      <c r="J55" s="400">
        <v>0</v>
      </c>
      <c r="K55" s="407">
        <v>41233</v>
      </c>
      <c r="L55" s="400">
        <v>1442</v>
      </c>
      <c r="M55" s="400">
        <f t="shared" si="0"/>
        <v>40771</v>
      </c>
      <c r="N55" s="400">
        <f t="shared" si="1"/>
        <v>12267.993899999999</v>
      </c>
      <c r="O55" s="400">
        <v>494.52</v>
      </c>
      <c r="P55" s="400">
        <v>0</v>
      </c>
      <c r="Q55" s="400">
        <f t="shared" si="5"/>
        <v>591.17949999999996</v>
      </c>
      <c r="R55" s="403">
        <v>153</v>
      </c>
      <c r="S55" s="400">
        <v>1682.98</v>
      </c>
      <c r="T55" s="400">
        <v>225.94</v>
      </c>
      <c r="U55" s="400">
        <f t="shared" si="3"/>
        <v>15415.6134</v>
      </c>
      <c r="V55" s="400">
        <f t="shared" si="4"/>
        <v>56186.613400000002</v>
      </c>
    </row>
    <row r="56" spans="1:22" s="354" customFormat="1">
      <c r="A56" s="397">
        <v>41</v>
      </c>
      <c r="B56" s="398">
        <v>329</v>
      </c>
      <c r="C56" s="409" t="s">
        <v>508</v>
      </c>
      <c r="D56" s="398">
        <v>101856</v>
      </c>
      <c r="E56" s="410" t="s">
        <v>574</v>
      </c>
      <c r="F56" s="399" t="s">
        <v>1</v>
      </c>
      <c r="G56" s="397" t="s">
        <v>575</v>
      </c>
      <c r="H56" s="400">
        <v>35356</v>
      </c>
      <c r="I56" s="400">
        <v>0</v>
      </c>
      <c r="J56" s="400">
        <v>0</v>
      </c>
      <c r="K56" s="407">
        <v>41684</v>
      </c>
      <c r="L56" s="400">
        <v>197</v>
      </c>
      <c r="M56" s="400">
        <f t="shared" si="0"/>
        <v>35553</v>
      </c>
      <c r="N56" s="400">
        <f t="shared" si="1"/>
        <v>10697.8977</v>
      </c>
      <c r="O56" s="400">
        <v>0</v>
      </c>
      <c r="P56" s="400">
        <v>0</v>
      </c>
      <c r="Q56" s="400">
        <f t="shared" si="5"/>
        <v>515.51850000000002</v>
      </c>
      <c r="R56" s="403">
        <v>153</v>
      </c>
      <c r="S56" s="400">
        <v>3780.1399999999994</v>
      </c>
      <c r="T56" s="400">
        <v>223.34</v>
      </c>
      <c r="U56" s="400">
        <f t="shared" si="3"/>
        <v>15369.896199999999</v>
      </c>
      <c r="V56" s="400">
        <f t="shared" si="4"/>
        <v>50922.896200000003</v>
      </c>
    </row>
    <row r="57" spans="1:22" s="408" customFormat="1">
      <c r="A57" s="397">
        <v>42</v>
      </c>
      <c r="B57" s="398">
        <v>329</v>
      </c>
      <c r="C57" s="409" t="s">
        <v>508</v>
      </c>
      <c r="D57" s="411"/>
      <c r="E57" s="411" t="s">
        <v>578</v>
      </c>
      <c r="F57" s="402" t="s">
        <v>590</v>
      </c>
      <c r="G57" s="401" t="s">
        <v>236</v>
      </c>
      <c r="H57" s="403">
        <v>15840</v>
      </c>
      <c r="I57" s="403">
        <v>0</v>
      </c>
      <c r="J57" s="403">
        <v>0</v>
      </c>
      <c r="K57" s="407" t="s">
        <v>576</v>
      </c>
      <c r="L57" s="404">
        <v>0</v>
      </c>
      <c r="M57" s="403">
        <f t="shared" si="0"/>
        <v>15840</v>
      </c>
      <c r="N57" s="400">
        <f t="shared" si="1"/>
        <v>4766.2560000000003</v>
      </c>
      <c r="O57" s="403">
        <v>495</v>
      </c>
      <c r="P57" s="403">
        <v>0</v>
      </c>
      <c r="Q57" s="400">
        <f t="shared" si="5"/>
        <v>229.67999999999998</v>
      </c>
      <c r="R57" s="403">
        <v>153</v>
      </c>
      <c r="S57" s="403">
        <v>6516.9</v>
      </c>
      <c r="T57" s="403">
        <v>374.4</v>
      </c>
      <c r="U57" s="403">
        <f t="shared" si="3"/>
        <v>12535.235999999999</v>
      </c>
      <c r="V57" s="403">
        <f t="shared" si="4"/>
        <v>28375.235999999997</v>
      </c>
    </row>
    <row r="58" spans="1:22" ht="15.75">
      <c r="A58" s="405"/>
      <c r="B58" s="412" t="s">
        <v>470</v>
      </c>
      <c r="C58" s="412">
        <f>COUNT(B16:B57)</f>
        <v>42</v>
      </c>
      <c r="D58" s="405"/>
      <c r="E58" s="405"/>
      <c r="F58" s="405"/>
      <c r="G58" s="405"/>
      <c r="H58" s="405">
        <f>SUM(H16:H57)</f>
        <v>1669797</v>
      </c>
      <c r="I58" s="414">
        <f t="shared" ref="I58:J58" si="6">SUM(I16:I57)</f>
        <v>0</v>
      </c>
      <c r="J58" s="414">
        <f t="shared" si="6"/>
        <v>0</v>
      </c>
      <c r="K58" s="405"/>
      <c r="L58" s="415">
        <f t="shared" ref="L58" si="7">SUM(L16:L57)</f>
        <v>18238</v>
      </c>
      <c r="M58" s="415">
        <f t="shared" ref="M58" si="8">SUM(M16:M57)</f>
        <v>1688035</v>
      </c>
      <c r="N58" s="415">
        <f t="shared" ref="N58" si="9">SUM(N16:N57)</f>
        <v>507929.73149999999</v>
      </c>
      <c r="O58" s="415">
        <f t="shared" ref="O58" si="10">SUM(O16:O57)</f>
        <v>15330.600000000009</v>
      </c>
      <c r="P58" s="415">
        <f t="shared" ref="P58" si="11">SUM(P16:P57)</f>
        <v>0</v>
      </c>
      <c r="Q58" s="415">
        <f t="shared" ref="Q58" si="12">SUM(Q16:Q57)</f>
        <v>23805.360499999992</v>
      </c>
      <c r="R58" s="415">
        <f t="shared" ref="R58" si="13">SUM(R16:R57)</f>
        <v>5661</v>
      </c>
      <c r="S58" s="415">
        <f t="shared" ref="S58" si="14">SUM(S16:S57)</f>
        <v>99323.379999999976</v>
      </c>
      <c r="T58" s="415">
        <f t="shared" ref="T58" si="15">SUM(T16:T57)</f>
        <v>6582.6799999999976</v>
      </c>
      <c r="U58" s="415">
        <f t="shared" ref="U58" si="16">SUM(U16:U57)</f>
        <v>658632.75199999998</v>
      </c>
      <c r="V58" s="415">
        <f t="shared" ref="V58" si="17">SUM(V16:V57)</f>
        <v>2346667.7519999999</v>
      </c>
    </row>
    <row r="59" spans="1:22" ht="15.75">
      <c r="U59" s="416"/>
    </row>
  </sheetData>
  <mergeCells count="2">
    <mergeCell ref="D11:L11"/>
    <mergeCell ref="K14:L14"/>
  </mergeCells>
  <phoneticPr fontId="7" type="noConversion"/>
  <printOptions horizontalCentered="1"/>
  <pageMargins left="0.7" right="0.7" top="0.97" bottom="0.39" header="0.3" footer="0.3"/>
  <pageSetup paperSize="5"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zoomScaleNormal="100" workbookViewId="0">
      <pane ySplit="5" topLeftCell="A84" activePane="bottomLeft" state="frozen"/>
      <selection pane="bottomLeft" activeCell="D94" sqref="D94:F94"/>
    </sheetView>
  </sheetViews>
  <sheetFormatPr defaultRowHeight="15.75"/>
  <cols>
    <col min="1" max="1" width="34.44140625" style="97" customWidth="1"/>
    <col min="2" max="2" width="8.5546875" style="97" customWidth="1"/>
    <col min="3" max="3" width="10.21875" style="98" customWidth="1"/>
    <col min="4" max="4" width="17.109375" style="97" customWidth="1"/>
    <col min="5" max="5" width="10" style="97" customWidth="1"/>
    <col min="6" max="6" width="7.88671875" style="97" customWidth="1"/>
    <col min="7" max="16384" width="8.88671875" style="99"/>
  </cols>
  <sheetData>
    <row r="1" spans="1:6">
      <c r="E1" s="484"/>
      <c r="F1" s="484"/>
    </row>
    <row r="2" spans="1:6">
      <c r="A2" s="100" t="s">
        <v>23</v>
      </c>
      <c r="B2" s="101"/>
      <c r="C2" s="102"/>
      <c r="D2" s="101"/>
      <c r="E2" s="101"/>
      <c r="F2" s="101"/>
    </row>
    <row r="3" spans="1:6">
      <c r="A3" s="100" t="s">
        <v>168</v>
      </c>
      <c r="B3" s="101"/>
      <c r="C3" s="102"/>
      <c r="D3" s="101"/>
      <c r="E3" s="101"/>
      <c r="F3" s="101"/>
    </row>
    <row r="4" spans="1:6">
      <c r="A4" s="216" t="s">
        <v>483</v>
      </c>
      <c r="B4" s="101"/>
      <c r="C4" s="102"/>
      <c r="D4" s="101"/>
      <c r="E4" s="101"/>
      <c r="F4" s="101"/>
    </row>
    <row r="5" spans="1:6">
      <c r="A5" s="100" t="s">
        <v>227</v>
      </c>
      <c r="B5" s="101"/>
      <c r="C5" s="102"/>
      <c r="D5" s="101"/>
      <c r="E5" s="101"/>
      <c r="F5" s="101"/>
    </row>
    <row r="7" spans="1:6">
      <c r="A7" s="103" t="s">
        <v>144</v>
      </c>
      <c r="B7" s="101"/>
      <c r="C7" s="102"/>
      <c r="D7" s="101"/>
      <c r="E7" s="101"/>
      <c r="F7" s="101"/>
    </row>
    <row r="8" spans="1:6" ht="28.5" customHeight="1">
      <c r="A8" s="104" t="s">
        <v>145</v>
      </c>
      <c r="B8" s="105" t="s">
        <v>146</v>
      </c>
      <c r="C8" s="106" t="s">
        <v>147</v>
      </c>
      <c r="D8" s="485" t="s">
        <v>148</v>
      </c>
      <c r="E8" s="486"/>
      <c r="F8" s="487"/>
    </row>
    <row r="9" spans="1:6" ht="68.25" customHeight="1">
      <c r="A9" s="107" t="s">
        <v>344</v>
      </c>
      <c r="B9" s="108">
        <v>63</v>
      </c>
      <c r="C9" s="109">
        <v>1</v>
      </c>
      <c r="D9" s="488" t="s">
        <v>237</v>
      </c>
      <c r="E9" s="489"/>
      <c r="F9" s="490"/>
    </row>
    <row r="10" spans="1:6">
      <c r="A10" s="110" t="s">
        <v>345</v>
      </c>
      <c r="B10" s="111">
        <v>6</v>
      </c>
      <c r="C10" s="109">
        <v>1</v>
      </c>
      <c r="D10" s="491" t="s">
        <v>346</v>
      </c>
      <c r="E10" s="492"/>
      <c r="F10" s="493"/>
    </row>
    <row r="11" spans="1:6">
      <c r="A11" s="113" t="s">
        <v>347</v>
      </c>
      <c r="B11" s="111">
        <v>1</v>
      </c>
      <c r="C11" s="109">
        <v>1</v>
      </c>
      <c r="D11" s="491" t="s">
        <v>346</v>
      </c>
      <c r="E11" s="492"/>
      <c r="F11" s="493"/>
    </row>
    <row r="12" spans="1:6">
      <c r="A12" s="114" t="s">
        <v>348</v>
      </c>
      <c r="B12" s="111">
        <v>2</v>
      </c>
      <c r="C12" s="109">
        <v>1</v>
      </c>
      <c r="D12" s="491" t="s">
        <v>349</v>
      </c>
      <c r="E12" s="492"/>
      <c r="F12" s="493"/>
    </row>
    <row r="13" spans="1:6">
      <c r="A13" s="115" t="s">
        <v>350</v>
      </c>
      <c r="B13" s="111">
        <v>1</v>
      </c>
      <c r="C13" s="109">
        <v>1</v>
      </c>
      <c r="D13" s="491" t="s">
        <v>351</v>
      </c>
      <c r="E13" s="492"/>
      <c r="F13" s="493"/>
    </row>
    <row r="14" spans="1:6">
      <c r="A14" s="116" t="s">
        <v>352</v>
      </c>
      <c r="B14" s="111">
        <v>1</v>
      </c>
      <c r="C14" s="109">
        <v>1</v>
      </c>
      <c r="D14" s="491" t="s">
        <v>281</v>
      </c>
      <c r="E14" s="492"/>
      <c r="F14" s="493"/>
    </row>
    <row r="15" spans="1:6">
      <c r="A15" s="116" t="s">
        <v>353</v>
      </c>
      <c r="B15" s="111">
        <v>1</v>
      </c>
      <c r="C15" s="109">
        <v>1</v>
      </c>
      <c r="D15" s="491" t="s">
        <v>349</v>
      </c>
      <c r="E15" s="492"/>
      <c r="F15" s="493"/>
    </row>
    <row r="16" spans="1:6">
      <c r="A16" s="117" t="s">
        <v>354</v>
      </c>
      <c r="B16" s="111">
        <v>2</v>
      </c>
      <c r="C16" s="109">
        <v>1</v>
      </c>
      <c r="D16" s="491" t="s">
        <v>349</v>
      </c>
      <c r="E16" s="492"/>
      <c r="F16" s="493"/>
    </row>
    <row r="17" spans="1:6">
      <c r="A17" s="117" t="s">
        <v>355</v>
      </c>
      <c r="B17" s="111">
        <v>1</v>
      </c>
      <c r="C17" s="109">
        <v>1</v>
      </c>
      <c r="D17" s="491" t="s">
        <v>349</v>
      </c>
      <c r="E17" s="492"/>
      <c r="F17" s="493"/>
    </row>
    <row r="18" spans="1:6">
      <c r="A18" s="117" t="s">
        <v>356</v>
      </c>
      <c r="B18" s="111">
        <v>1</v>
      </c>
      <c r="C18" s="109">
        <v>1</v>
      </c>
      <c r="D18" s="491" t="s">
        <v>349</v>
      </c>
      <c r="E18" s="492"/>
      <c r="F18" s="493"/>
    </row>
    <row r="19" spans="1:6">
      <c r="A19" s="110" t="s">
        <v>357</v>
      </c>
      <c r="B19" s="111">
        <v>2</v>
      </c>
      <c r="C19" s="109">
        <v>1</v>
      </c>
      <c r="D19" s="491" t="s">
        <v>358</v>
      </c>
      <c r="E19" s="494"/>
      <c r="F19" s="495"/>
    </row>
    <row r="20" spans="1:6">
      <c r="A20" s="115" t="s">
        <v>359</v>
      </c>
      <c r="B20" s="111">
        <v>28</v>
      </c>
      <c r="C20" s="109">
        <v>1</v>
      </c>
      <c r="D20" s="491" t="s">
        <v>360</v>
      </c>
      <c r="E20" s="494"/>
      <c r="F20" s="495"/>
    </row>
    <row r="21" spans="1:6">
      <c r="A21" s="117" t="s">
        <v>361</v>
      </c>
      <c r="B21" s="111">
        <v>2</v>
      </c>
      <c r="C21" s="109">
        <v>1</v>
      </c>
      <c r="D21" s="491" t="s">
        <v>360</v>
      </c>
      <c r="E21" s="494"/>
      <c r="F21" s="495"/>
    </row>
    <row r="22" spans="1:6">
      <c r="A22" s="117" t="s">
        <v>362</v>
      </c>
      <c r="B22" s="111">
        <v>8</v>
      </c>
      <c r="C22" s="109">
        <v>1</v>
      </c>
      <c r="D22" s="491" t="s">
        <v>360</v>
      </c>
      <c r="E22" s="494"/>
      <c r="F22" s="495"/>
    </row>
    <row r="23" spans="1:6">
      <c r="A23" s="117" t="s">
        <v>363</v>
      </c>
      <c r="B23" s="111">
        <v>1</v>
      </c>
      <c r="C23" s="109">
        <v>1</v>
      </c>
      <c r="D23" s="491" t="s">
        <v>360</v>
      </c>
      <c r="E23" s="494"/>
      <c r="F23" s="495"/>
    </row>
    <row r="24" spans="1:6">
      <c r="A24" s="117" t="s">
        <v>364</v>
      </c>
      <c r="B24" s="111">
        <v>1</v>
      </c>
      <c r="C24" s="109">
        <v>1</v>
      </c>
      <c r="D24" s="491" t="s">
        <v>360</v>
      </c>
      <c r="E24" s="494"/>
      <c r="F24" s="495"/>
    </row>
    <row r="25" spans="1:6">
      <c r="A25" s="115" t="s">
        <v>365</v>
      </c>
      <c r="B25" s="120">
        <v>679</v>
      </c>
      <c r="C25" s="109">
        <v>1</v>
      </c>
      <c r="D25" s="491" t="s">
        <v>366</v>
      </c>
      <c r="E25" s="494"/>
      <c r="F25" s="495"/>
    </row>
    <row r="26" spans="1:6">
      <c r="A26" s="115" t="s">
        <v>367</v>
      </c>
      <c r="B26" s="120">
        <v>6</v>
      </c>
      <c r="C26" s="109">
        <v>1</v>
      </c>
      <c r="D26" s="491" t="s">
        <v>358</v>
      </c>
      <c r="E26" s="494"/>
      <c r="F26" s="495"/>
    </row>
    <row r="27" spans="1:6">
      <c r="A27" s="121" t="s">
        <v>368</v>
      </c>
      <c r="B27" s="120">
        <v>4</v>
      </c>
      <c r="C27" s="109">
        <v>1</v>
      </c>
      <c r="D27" s="491" t="s">
        <v>369</v>
      </c>
      <c r="E27" s="494"/>
      <c r="F27" s="495"/>
    </row>
    <row r="28" spans="1:6">
      <c r="A28" s="115" t="s">
        <v>370</v>
      </c>
      <c r="B28" s="120">
        <v>12</v>
      </c>
      <c r="C28" s="109">
        <v>1</v>
      </c>
      <c r="D28" s="491" t="s">
        <v>371</v>
      </c>
      <c r="E28" s="494"/>
      <c r="F28" s="495"/>
    </row>
    <row r="29" spans="1:6">
      <c r="A29" s="115" t="s">
        <v>372</v>
      </c>
      <c r="B29" s="120">
        <v>2</v>
      </c>
      <c r="C29" s="109">
        <v>1</v>
      </c>
      <c r="D29" s="491" t="s">
        <v>358</v>
      </c>
      <c r="E29" s="494"/>
      <c r="F29" s="495"/>
    </row>
    <row r="30" spans="1:6">
      <c r="A30" s="115" t="s">
        <v>373</v>
      </c>
      <c r="B30" s="120">
        <v>6</v>
      </c>
      <c r="C30" s="109">
        <v>1</v>
      </c>
      <c r="D30" s="491" t="s">
        <v>371</v>
      </c>
      <c r="E30" s="494"/>
      <c r="F30" s="495"/>
    </row>
    <row r="31" spans="1:6">
      <c r="A31" s="121" t="s">
        <v>374</v>
      </c>
      <c r="B31" s="120">
        <v>4</v>
      </c>
      <c r="C31" s="109">
        <v>1</v>
      </c>
      <c r="D31" s="491" t="s">
        <v>281</v>
      </c>
      <c r="E31" s="494"/>
      <c r="F31" s="495"/>
    </row>
    <row r="32" spans="1:6">
      <c r="A32" s="121" t="s">
        <v>375</v>
      </c>
      <c r="B32" s="120">
        <v>17</v>
      </c>
      <c r="C32" s="109">
        <v>1</v>
      </c>
      <c r="D32" s="491" t="s">
        <v>360</v>
      </c>
      <c r="E32" s="494"/>
      <c r="F32" s="495"/>
    </row>
    <row r="33" spans="1:6">
      <c r="A33" s="121" t="s">
        <v>376</v>
      </c>
      <c r="B33" s="120">
        <v>7</v>
      </c>
      <c r="C33" s="109">
        <v>1</v>
      </c>
      <c r="D33" s="491" t="s">
        <v>346</v>
      </c>
      <c r="E33" s="494"/>
      <c r="F33" s="495"/>
    </row>
    <row r="34" spans="1:6">
      <c r="A34" s="115" t="s">
        <v>377</v>
      </c>
      <c r="B34" s="120">
        <v>2</v>
      </c>
      <c r="C34" s="109">
        <v>1</v>
      </c>
      <c r="D34" s="491" t="s">
        <v>378</v>
      </c>
      <c r="E34" s="494"/>
      <c r="F34" s="495"/>
    </row>
    <row r="35" spans="1:6">
      <c r="A35" s="122" t="s">
        <v>379</v>
      </c>
      <c r="B35" s="123">
        <v>1</v>
      </c>
      <c r="C35" s="109">
        <v>1</v>
      </c>
      <c r="D35" s="491" t="s">
        <v>346</v>
      </c>
      <c r="E35" s="494"/>
      <c r="F35" s="495"/>
    </row>
    <row r="36" spans="1:6">
      <c r="A36" s="124" t="s">
        <v>380</v>
      </c>
      <c r="B36" s="123">
        <v>4</v>
      </c>
      <c r="C36" s="109">
        <v>1</v>
      </c>
      <c r="D36" s="491" t="s">
        <v>381</v>
      </c>
      <c r="E36" s="494"/>
      <c r="F36" s="495"/>
    </row>
    <row r="37" spans="1:6">
      <c r="A37" s="125" t="s">
        <v>382</v>
      </c>
      <c r="B37" s="123">
        <v>3</v>
      </c>
      <c r="C37" s="109">
        <v>1</v>
      </c>
      <c r="D37" s="491" t="s">
        <v>358</v>
      </c>
      <c r="E37" s="494"/>
      <c r="F37" s="495"/>
    </row>
    <row r="38" spans="1:6">
      <c r="A38" s="110" t="s">
        <v>383</v>
      </c>
      <c r="B38" s="123">
        <v>38</v>
      </c>
      <c r="C38" s="109">
        <v>1</v>
      </c>
      <c r="D38" s="491" t="s">
        <v>384</v>
      </c>
      <c r="E38" s="494"/>
      <c r="F38" s="495"/>
    </row>
    <row r="39" spans="1:6">
      <c r="A39" s="110" t="s">
        <v>385</v>
      </c>
      <c r="B39" s="123">
        <v>8</v>
      </c>
      <c r="C39" s="109">
        <v>1</v>
      </c>
      <c r="D39" s="491" t="s">
        <v>366</v>
      </c>
      <c r="E39" s="494"/>
      <c r="F39" s="495"/>
    </row>
    <row r="40" spans="1:6">
      <c r="A40" s="126" t="s">
        <v>386</v>
      </c>
      <c r="B40" s="123">
        <v>30</v>
      </c>
      <c r="C40" s="109">
        <v>1</v>
      </c>
      <c r="D40" s="491" t="s">
        <v>360</v>
      </c>
      <c r="E40" s="494"/>
      <c r="F40" s="495"/>
    </row>
    <row r="41" spans="1:6">
      <c r="A41" s="110" t="s">
        <v>387</v>
      </c>
      <c r="B41" s="123">
        <v>6</v>
      </c>
      <c r="C41" s="109">
        <v>1</v>
      </c>
      <c r="D41" s="491" t="s">
        <v>360</v>
      </c>
      <c r="E41" s="494"/>
      <c r="F41" s="495"/>
    </row>
    <row r="42" spans="1:6">
      <c r="A42" s="110" t="s">
        <v>388</v>
      </c>
      <c r="B42" s="123">
        <v>9</v>
      </c>
      <c r="C42" s="109">
        <v>1</v>
      </c>
      <c r="D42" s="491" t="s">
        <v>366</v>
      </c>
      <c r="E42" s="494"/>
      <c r="F42" s="495"/>
    </row>
    <row r="43" spans="1:6">
      <c r="A43" s="125" t="s">
        <v>389</v>
      </c>
      <c r="B43" s="123">
        <v>128</v>
      </c>
      <c r="C43" s="109">
        <v>1</v>
      </c>
      <c r="D43" s="491" t="s">
        <v>366</v>
      </c>
      <c r="E43" s="494"/>
      <c r="F43" s="495"/>
    </row>
    <row r="44" spans="1:6">
      <c r="A44" s="110" t="s">
        <v>390</v>
      </c>
      <c r="B44" s="123">
        <v>1</v>
      </c>
      <c r="C44" s="109">
        <v>1</v>
      </c>
      <c r="D44" s="112" t="s">
        <v>391</v>
      </c>
      <c r="E44" s="118"/>
      <c r="F44" s="119"/>
    </row>
    <row r="45" spans="1:6">
      <c r="A45" s="125" t="s">
        <v>392</v>
      </c>
      <c r="B45" s="123">
        <v>2</v>
      </c>
      <c r="C45" s="109">
        <v>1</v>
      </c>
      <c r="D45" s="112" t="s">
        <v>366</v>
      </c>
      <c r="E45" s="118"/>
      <c r="F45" s="119"/>
    </row>
    <row r="46" spans="1:6">
      <c r="A46" s="96" t="s">
        <v>393</v>
      </c>
      <c r="B46" s="123">
        <v>1</v>
      </c>
      <c r="C46" s="109">
        <v>1</v>
      </c>
      <c r="D46" s="491" t="s">
        <v>281</v>
      </c>
      <c r="E46" s="494"/>
      <c r="F46" s="495"/>
    </row>
    <row r="47" spans="1:6">
      <c r="A47" s="110" t="s">
        <v>394</v>
      </c>
      <c r="B47" s="123">
        <v>2</v>
      </c>
      <c r="C47" s="109">
        <v>1</v>
      </c>
      <c r="D47" s="112" t="s">
        <v>358</v>
      </c>
      <c r="E47" s="118"/>
      <c r="F47" s="119"/>
    </row>
    <row r="48" spans="1:6">
      <c r="A48" s="110" t="s">
        <v>395</v>
      </c>
      <c r="B48" s="123">
        <v>20</v>
      </c>
      <c r="C48" s="109">
        <v>1</v>
      </c>
      <c r="D48" s="112" t="s">
        <v>396</v>
      </c>
      <c r="E48" s="118"/>
      <c r="F48" s="119"/>
    </row>
    <row r="49" spans="1:6">
      <c r="A49" s="125" t="s">
        <v>397</v>
      </c>
      <c r="B49" s="123">
        <v>1</v>
      </c>
      <c r="C49" s="109">
        <v>1</v>
      </c>
      <c r="D49" s="112" t="s">
        <v>396</v>
      </c>
      <c r="E49" s="118"/>
      <c r="F49" s="119"/>
    </row>
    <row r="50" spans="1:6">
      <c r="A50" s="110" t="s">
        <v>398</v>
      </c>
      <c r="B50" s="123">
        <v>23</v>
      </c>
      <c r="C50" s="109">
        <v>1</v>
      </c>
      <c r="D50" s="112" t="s">
        <v>399</v>
      </c>
      <c r="E50" s="118"/>
      <c r="F50" s="119"/>
    </row>
    <row r="51" spans="1:6">
      <c r="A51" s="127" t="s">
        <v>400</v>
      </c>
      <c r="B51" s="123">
        <v>32</v>
      </c>
      <c r="C51" s="109">
        <v>1</v>
      </c>
      <c r="D51" s="112" t="s">
        <v>401</v>
      </c>
      <c r="E51" s="118"/>
      <c r="F51" s="119"/>
    </row>
    <row r="52" spans="1:6">
      <c r="A52" s="110" t="s">
        <v>402</v>
      </c>
      <c r="B52" s="123">
        <v>2</v>
      </c>
      <c r="C52" s="109">
        <v>1</v>
      </c>
      <c r="D52" s="112" t="s">
        <v>399</v>
      </c>
      <c r="E52" s="118"/>
      <c r="F52" s="119"/>
    </row>
    <row r="53" spans="1:6">
      <c r="A53" s="110" t="s">
        <v>403</v>
      </c>
      <c r="B53" s="123">
        <v>7</v>
      </c>
      <c r="C53" s="109">
        <v>1</v>
      </c>
      <c r="D53" s="112" t="s">
        <v>404</v>
      </c>
      <c r="E53" s="118"/>
      <c r="F53" s="119"/>
    </row>
    <row r="54" spans="1:6">
      <c r="A54" s="110" t="s">
        <v>405</v>
      </c>
      <c r="B54" s="123">
        <v>1</v>
      </c>
      <c r="C54" s="109">
        <v>1</v>
      </c>
      <c r="D54" s="112" t="s">
        <v>391</v>
      </c>
      <c r="E54" s="118"/>
      <c r="F54" s="119"/>
    </row>
    <row r="55" spans="1:6">
      <c r="A55" s="96" t="s">
        <v>406</v>
      </c>
      <c r="B55" s="123">
        <v>1</v>
      </c>
      <c r="C55" s="109">
        <v>1</v>
      </c>
      <c r="D55" s="112" t="s">
        <v>384</v>
      </c>
      <c r="E55" s="118"/>
      <c r="F55" s="119"/>
    </row>
    <row r="56" spans="1:6">
      <c r="A56" s="125" t="s">
        <v>407</v>
      </c>
      <c r="B56" s="123">
        <v>11</v>
      </c>
      <c r="C56" s="109">
        <v>1</v>
      </c>
      <c r="D56" s="112" t="s">
        <v>360</v>
      </c>
      <c r="E56" s="118"/>
      <c r="F56" s="119"/>
    </row>
    <row r="57" spans="1:6">
      <c r="A57" s="110" t="s">
        <v>408</v>
      </c>
      <c r="B57" s="123">
        <v>5</v>
      </c>
      <c r="C57" s="109">
        <v>1</v>
      </c>
      <c r="D57" s="112" t="s">
        <v>366</v>
      </c>
      <c r="E57" s="118"/>
      <c r="F57" s="119"/>
    </row>
    <row r="58" spans="1:6">
      <c r="A58" s="125" t="s">
        <v>409</v>
      </c>
      <c r="B58" s="123">
        <v>1</v>
      </c>
      <c r="C58" s="109">
        <v>1</v>
      </c>
      <c r="D58" s="112" t="s">
        <v>399</v>
      </c>
      <c r="E58" s="118"/>
      <c r="F58" s="119"/>
    </row>
    <row r="59" spans="1:6">
      <c r="A59" s="125" t="s">
        <v>410</v>
      </c>
      <c r="B59" s="123">
        <v>1</v>
      </c>
      <c r="C59" s="109">
        <v>1</v>
      </c>
      <c r="D59" s="112" t="s">
        <v>399</v>
      </c>
      <c r="E59" s="118"/>
      <c r="F59" s="119"/>
    </row>
    <row r="60" spans="1:6">
      <c r="A60" s="125" t="s">
        <v>411</v>
      </c>
      <c r="B60" s="123">
        <v>13</v>
      </c>
      <c r="C60" s="109">
        <v>1</v>
      </c>
      <c r="D60" s="112" t="s">
        <v>384</v>
      </c>
      <c r="E60" s="118"/>
      <c r="F60" s="119"/>
    </row>
    <row r="61" spans="1:6">
      <c r="A61" s="125" t="s">
        <v>412</v>
      </c>
      <c r="B61" s="123">
        <v>16</v>
      </c>
      <c r="C61" s="109">
        <v>1</v>
      </c>
      <c r="D61" s="112" t="s">
        <v>358</v>
      </c>
      <c r="E61" s="118"/>
      <c r="F61" s="119"/>
    </row>
    <row r="62" spans="1:6">
      <c r="A62" s="110" t="s">
        <v>413</v>
      </c>
      <c r="B62" s="123">
        <v>2</v>
      </c>
      <c r="C62" s="109">
        <v>1</v>
      </c>
      <c r="D62" s="112" t="s">
        <v>358</v>
      </c>
      <c r="E62" s="118"/>
      <c r="F62" s="119"/>
    </row>
    <row r="63" spans="1:6">
      <c r="A63" s="116" t="s">
        <v>414</v>
      </c>
      <c r="B63" s="123">
        <v>100</v>
      </c>
      <c r="C63" s="109">
        <v>1</v>
      </c>
      <c r="D63" s="112" t="s">
        <v>415</v>
      </c>
      <c r="E63" s="118"/>
      <c r="F63" s="119"/>
    </row>
    <row r="64" spans="1:6">
      <c r="A64" s="125" t="s">
        <v>416</v>
      </c>
      <c r="B64" s="123">
        <v>9</v>
      </c>
      <c r="C64" s="109">
        <v>1</v>
      </c>
      <c r="D64" s="112" t="s">
        <v>384</v>
      </c>
      <c r="E64" s="118"/>
      <c r="F64" s="119"/>
    </row>
    <row r="65" spans="1:6">
      <c r="A65" s="110" t="s">
        <v>417</v>
      </c>
      <c r="B65" s="123">
        <v>2</v>
      </c>
      <c r="C65" s="109">
        <v>1</v>
      </c>
      <c r="D65" s="112" t="s">
        <v>384</v>
      </c>
      <c r="E65" s="118"/>
      <c r="F65" s="119"/>
    </row>
    <row r="66" spans="1:6">
      <c r="A66" s="110" t="s">
        <v>418</v>
      </c>
      <c r="B66" s="123">
        <v>4</v>
      </c>
      <c r="C66" s="109">
        <v>1</v>
      </c>
      <c r="D66" s="112" t="s">
        <v>399</v>
      </c>
      <c r="E66" s="118"/>
      <c r="F66" s="119"/>
    </row>
    <row r="67" spans="1:6">
      <c r="A67" s="125" t="s">
        <v>419</v>
      </c>
      <c r="B67" s="123">
        <v>20</v>
      </c>
      <c r="C67" s="109">
        <v>1</v>
      </c>
      <c r="D67" s="112" t="s">
        <v>366</v>
      </c>
      <c r="E67" s="118"/>
      <c r="F67" s="119"/>
    </row>
    <row r="68" spans="1:6">
      <c r="A68" s="125" t="s">
        <v>420</v>
      </c>
      <c r="B68" s="123">
        <v>29</v>
      </c>
      <c r="C68" s="109">
        <v>1</v>
      </c>
      <c r="D68" s="112" t="s">
        <v>358</v>
      </c>
      <c r="E68" s="118"/>
      <c r="F68" s="119"/>
    </row>
    <row r="69" spans="1:6">
      <c r="A69" s="125" t="s">
        <v>421</v>
      </c>
      <c r="B69" s="123">
        <v>2</v>
      </c>
      <c r="C69" s="109">
        <v>1</v>
      </c>
      <c r="D69" s="112" t="s">
        <v>358</v>
      </c>
      <c r="E69" s="118"/>
      <c r="F69" s="119"/>
    </row>
    <row r="70" spans="1:6">
      <c r="A70" s="110" t="s">
        <v>422</v>
      </c>
      <c r="B70" s="123">
        <v>1</v>
      </c>
      <c r="C70" s="109">
        <v>1</v>
      </c>
      <c r="D70" s="112" t="s">
        <v>391</v>
      </c>
      <c r="E70" s="118"/>
      <c r="F70" s="119"/>
    </row>
    <row r="71" spans="1:6" ht="22.5" customHeight="1">
      <c r="A71" s="128" t="s">
        <v>423</v>
      </c>
      <c r="B71" s="123">
        <v>4</v>
      </c>
      <c r="C71" s="109">
        <v>1</v>
      </c>
      <c r="D71" s="112" t="s">
        <v>384</v>
      </c>
      <c r="E71" s="118"/>
      <c r="F71" s="119"/>
    </row>
    <row r="72" spans="1:6" ht="21.75" customHeight="1">
      <c r="A72" s="128" t="s">
        <v>424</v>
      </c>
      <c r="B72" s="123">
        <v>4</v>
      </c>
      <c r="C72" s="109">
        <v>1</v>
      </c>
      <c r="D72" s="112" t="s">
        <v>384</v>
      </c>
      <c r="E72" s="118"/>
      <c r="F72" s="119"/>
    </row>
    <row r="73" spans="1:6">
      <c r="A73" s="125" t="s">
        <v>425</v>
      </c>
      <c r="B73" s="123">
        <v>1</v>
      </c>
      <c r="C73" s="109">
        <v>1</v>
      </c>
      <c r="D73" s="112" t="s">
        <v>384</v>
      </c>
      <c r="E73" s="118"/>
      <c r="F73" s="119"/>
    </row>
    <row r="74" spans="1:6">
      <c r="A74" s="110" t="s">
        <v>426</v>
      </c>
      <c r="B74" s="123">
        <v>1</v>
      </c>
      <c r="C74" s="109">
        <v>1</v>
      </c>
      <c r="D74" s="112" t="s">
        <v>384</v>
      </c>
      <c r="E74" s="118"/>
      <c r="F74" s="119"/>
    </row>
    <row r="75" spans="1:6">
      <c r="A75" s="125" t="s">
        <v>427</v>
      </c>
      <c r="B75" s="123">
        <v>1</v>
      </c>
      <c r="C75" s="109">
        <v>1</v>
      </c>
      <c r="D75" s="112" t="s">
        <v>384</v>
      </c>
      <c r="E75" s="118"/>
      <c r="F75" s="119"/>
    </row>
    <row r="76" spans="1:6">
      <c r="A76" s="125" t="s">
        <v>428</v>
      </c>
      <c r="B76" s="123">
        <v>1</v>
      </c>
      <c r="C76" s="109">
        <v>1</v>
      </c>
      <c r="D76" s="112" t="s">
        <v>384</v>
      </c>
      <c r="E76" s="118"/>
      <c r="F76" s="119"/>
    </row>
    <row r="77" spans="1:6">
      <c r="A77" s="110" t="s">
        <v>429</v>
      </c>
      <c r="B77" s="123">
        <v>30</v>
      </c>
      <c r="C77" s="109">
        <v>1</v>
      </c>
      <c r="D77" s="112" t="s">
        <v>360</v>
      </c>
      <c r="E77" s="118"/>
      <c r="F77" s="119"/>
    </row>
    <row r="78" spans="1:6">
      <c r="A78" s="125" t="s">
        <v>430</v>
      </c>
      <c r="B78" s="123">
        <v>18</v>
      </c>
      <c r="C78" s="109">
        <v>1</v>
      </c>
      <c r="D78" s="112" t="s">
        <v>360</v>
      </c>
      <c r="E78" s="118"/>
      <c r="F78" s="119"/>
    </row>
    <row r="79" spans="1:6">
      <c r="A79" s="110" t="s">
        <v>431</v>
      </c>
      <c r="B79" s="123">
        <v>1</v>
      </c>
      <c r="C79" s="109">
        <v>1</v>
      </c>
      <c r="D79" s="112" t="s">
        <v>391</v>
      </c>
      <c r="E79" s="118"/>
      <c r="F79" s="119"/>
    </row>
    <row r="80" spans="1:6">
      <c r="A80" s="110" t="s">
        <v>432</v>
      </c>
      <c r="B80" s="123">
        <v>6</v>
      </c>
      <c r="C80" s="109">
        <v>1</v>
      </c>
      <c r="D80" s="112" t="s">
        <v>358</v>
      </c>
      <c r="E80" s="118"/>
      <c r="F80" s="119"/>
    </row>
    <row r="81" spans="1:6">
      <c r="A81" s="125" t="s">
        <v>433</v>
      </c>
      <c r="B81" s="123">
        <v>197</v>
      </c>
      <c r="C81" s="109">
        <v>1</v>
      </c>
      <c r="D81" s="112" t="s">
        <v>366</v>
      </c>
      <c r="E81" s="118"/>
      <c r="F81" s="119"/>
    </row>
    <row r="82" spans="1:6">
      <c r="A82" s="125" t="s">
        <v>434</v>
      </c>
      <c r="B82" s="123">
        <v>27</v>
      </c>
      <c r="C82" s="109">
        <v>1</v>
      </c>
      <c r="D82" s="112" t="s">
        <v>366</v>
      </c>
      <c r="E82" s="118"/>
      <c r="F82" s="119"/>
    </row>
    <row r="83" spans="1:6">
      <c r="A83" s="125" t="s">
        <v>435</v>
      </c>
      <c r="B83" s="123">
        <v>5</v>
      </c>
      <c r="C83" s="109">
        <v>1</v>
      </c>
      <c r="D83" s="112" t="s">
        <v>358</v>
      </c>
      <c r="E83" s="118"/>
      <c r="F83" s="119"/>
    </row>
    <row r="84" spans="1:6">
      <c r="A84" s="125" t="s">
        <v>436</v>
      </c>
      <c r="B84" s="123">
        <v>1</v>
      </c>
      <c r="C84" s="109">
        <v>1</v>
      </c>
      <c r="D84" s="112" t="s">
        <v>437</v>
      </c>
      <c r="E84" s="118"/>
      <c r="F84" s="119"/>
    </row>
    <row r="85" spans="1:6">
      <c r="A85" s="129" t="s">
        <v>438</v>
      </c>
      <c r="B85" s="123">
        <v>38</v>
      </c>
      <c r="C85" s="109">
        <v>1</v>
      </c>
      <c r="D85" s="112" t="s">
        <v>346</v>
      </c>
      <c r="E85" s="118"/>
      <c r="F85" s="119"/>
    </row>
    <row r="86" spans="1:6">
      <c r="A86" s="110" t="s">
        <v>439</v>
      </c>
      <c r="B86" s="123">
        <v>6</v>
      </c>
      <c r="C86" s="109">
        <v>1</v>
      </c>
      <c r="D86" s="112" t="s">
        <v>440</v>
      </c>
      <c r="E86" s="118"/>
      <c r="F86" s="119"/>
    </row>
    <row r="87" spans="1:6">
      <c r="A87" s="110" t="s">
        <v>441</v>
      </c>
      <c r="B87" s="218">
        <v>3</v>
      </c>
      <c r="C87" s="109">
        <v>1</v>
      </c>
      <c r="D87" s="112" t="s">
        <v>384</v>
      </c>
      <c r="E87" s="118"/>
      <c r="F87" s="119"/>
    </row>
    <row r="88" spans="1:6">
      <c r="A88" s="110" t="s">
        <v>442</v>
      </c>
      <c r="B88" s="217">
        <v>1</v>
      </c>
      <c r="C88" s="109">
        <v>1</v>
      </c>
      <c r="D88" s="112" t="s">
        <v>443</v>
      </c>
      <c r="E88" s="118"/>
      <c r="F88" s="119"/>
    </row>
    <row r="89" spans="1:6">
      <c r="A89" s="130" t="s">
        <v>444</v>
      </c>
      <c r="B89" s="131">
        <v>1</v>
      </c>
      <c r="C89" s="109">
        <v>1</v>
      </c>
      <c r="D89" s="491" t="s">
        <v>445</v>
      </c>
      <c r="E89" s="494"/>
      <c r="F89" s="495"/>
    </row>
    <row r="90" spans="1:6" s="300" customFormat="1" ht="37.5" customHeight="1">
      <c r="A90" s="301" t="s">
        <v>149</v>
      </c>
      <c r="B90" s="132" t="s">
        <v>150</v>
      </c>
      <c r="C90" s="302"/>
      <c r="D90" s="496" t="s">
        <v>151</v>
      </c>
      <c r="E90" s="497"/>
      <c r="F90" s="498"/>
    </row>
    <row r="91" spans="1:6" s="300" customFormat="1" ht="24">
      <c r="A91" s="298" t="s">
        <v>145</v>
      </c>
      <c r="B91" s="132" t="s">
        <v>152</v>
      </c>
      <c r="C91" s="299" t="s">
        <v>153</v>
      </c>
      <c r="D91" s="496" t="s">
        <v>148</v>
      </c>
      <c r="E91" s="502"/>
      <c r="F91" s="503"/>
    </row>
    <row r="92" spans="1:6">
      <c r="A92" s="133" t="s">
        <v>238</v>
      </c>
      <c r="B92" s="133" t="s">
        <v>239</v>
      </c>
      <c r="C92" s="134">
        <v>1</v>
      </c>
      <c r="D92" s="499" t="s">
        <v>242</v>
      </c>
      <c r="E92" s="500"/>
      <c r="F92" s="501"/>
    </row>
    <row r="93" spans="1:6">
      <c r="A93" s="133" t="s">
        <v>240</v>
      </c>
      <c r="B93" s="133" t="s">
        <v>241</v>
      </c>
      <c r="C93" s="134">
        <v>1</v>
      </c>
      <c r="D93" s="499" t="s">
        <v>243</v>
      </c>
      <c r="E93" s="500"/>
      <c r="F93" s="501"/>
    </row>
    <row r="94" spans="1:6">
      <c r="A94" s="133" t="s">
        <v>245</v>
      </c>
      <c r="B94" s="133" t="s">
        <v>244</v>
      </c>
      <c r="C94" s="134">
        <v>1</v>
      </c>
      <c r="D94" s="499" t="s">
        <v>246</v>
      </c>
      <c r="E94" s="500"/>
      <c r="F94" s="501"/>
    </row>
    <row r="95" spans="1:6">
      <c r="A95" s="133" t="s">
        <v>247</v>
      </c>
      <c r="B95" s="133" t="s">
        <v>244</v>
      </c>
      <c r="C95" s="134">
        <v>1</v>
      </c>
      <c r="D95" s="499" t="s">
        <v>248</v>
      </c>
      <c r="E95" s="500"/>
      <c r="F95" s="501"/>
    </row>
    <row r="96" spans="1:6">
      <c r="A96" s="133" t="s">
        <v>251</v>
      </c>
      <c r="B96" s="133" t="s">
        <v>249</v>
      </c>
      <c r="C96" s="134">
        <v>1</v>
      </c>
      <c r="D96" s="499" t="s">
        <v>250</v>
      </c>
      <c r="E96" s="500"/>
      <c r="F96" s="501"/>
    </row>
    <row r="97" spans="1:6">
      <c r="A97" s="133" t="s">
        <v>252</v>
      </c>
      <c r="B97" s="133" t="s">
        <v>249</v>
      </c>
      <c r="C97" s="134">
        <v>1</v>
      </c>
      <c r="D97" s="499" t="s">
        <v>250</v>
      </c>
      <c r="E97" s="500"/>
      <c r="F97" s="501"/>
    </row>
    <row r="98" spans="1:6">
      <c r="A98" s="133" t="s">
        <v>257</v>
      </c>
      <c r="B98" s="133" t="s">
        <v>253</v>
      </c>
      <c r="C98" s="134">
        <v>1</v>
      </c>
      <c r="D98" s="499" t="s">
        <v>254</v>
      </c>
      <c r="E98" s="500"/>
      <c r="F98" s="501"/>
    </row>
    <row r="99" spans="1:6">
      <c r="A99" s="133" t="s">
        <v>255</v>
      </c>
      <c r="B99" s="133" t="s">
        <v>244</v>
      </c>
      <c r="C99" s="134">
        <v>1</v>
      </c>
      <c r="D99" s="499" t="s">
        <v>246</v>
      </c>
      <c r="E99" s="500"/>
      <c r="F99" s="501"/>
    </row>
    <row r="100" spans="1:6">
      <c r="A100" s="133" t="s">
        <v>256</v>
      </c>
      <c r="B100" s="133" t="s">
        <v>244</v>
      </c>
      <c r="C100" s="134">
        <v>1</v>
      </c>
      <c r="D100" s="499" t="s">
        <v>248</v>
      </c>
      <c r="E100" s="500"/>
      <c r="F100" s="501"/>
    </row>
    <row r="101" spans="1:6">
      <c r="A101" s="133" t="s">
        <v>251</v>
      </c>
      <c r="B101" s="133" t="s">
        <v>249</v>
      </c>
      <c r="C101" s="134">
        <v>1</v>
      </c>
      <c r="D101" s="499" t="s">
        <v>250</v>
      </c>
      <c r="E101" s="500"/>
      <c r="F101" s="501"/>
    </row>
    <row r="102" spans="1:6">
      <c r="A102" s="133" t="s">
        <v>252</v>
      </c>
      <c r="B102" s="133" t="s">
        <v>249</v>
      </c>
      <c r="C102" s="134">
        <v>1</v>
      </c>
      <c r="D102" s="499" t="s">
        <v>250</v>
      </c>
      <c r="E102" s="500"/>
      <c r="F102" s="501"/>
    </row>
    <row r="103" spans="1:6">
      <c r="A103" s="133" t="s">
        <v>257</v>
      </c>
      <c r="B103" s="133" t="s">
        <v>253</v>
      </c>
      <c r="C103" s="134">
        <v>1</v>
      </c>
      <c r="D103" s="499" t="s">
        <v>254</v>
      </c>
      <c r="E103" s="500"/>
      <c r="F103" s="501"/>
    </row>
    <row r="104" spans="1:6">
      <c r="A104" s="133" t="s">
        <v>258</v>
      </c>
      <c r="B104" s="133" t="s">
        <v>259</v>
      </c>
      <c r="C104" s="134">
        <v>1</v>
      </c>
      <c r="D104" s="499" t="s">
        <v>260</v>
      </c>
      <c r="E104" s="500"/>
      <c r="F104" s="501"/>
    </row>
    <row r="105" spans="1:6">
      <c r="A105" s="133"/>
      <c r="B105" s="133"/>
      <c r="C105" s="135"/>
      <c r="D105" s="499"/>
      <c r="E105" s="500"/>
      <c r="F105" s="501"/>
    </row>
  </sheetData>
  <mergeCells count="55">
    <mergeCell ref="D105:F105"/>
    <mergeCell ref="D41:F41"/>
    <mergeCell ref="D42:F42"/>
    <mergeCell ref="D43:F43"/>
    <mergeCell ref="D46:F46"/>
    <mergeCell ref="D99:F99"/>
    <mergeCell ref="D100:F100"/>
    <mergeCell ref="D97:F97"/>
    <mergeCell ref="D89:F89"/>
    <mergeCell ref="D90:F90"/>
    <mergeCell ref="D103:F103"/>
    <mergeCell ref="D104:F104"/>
    <mergeCell ref="D93:F93"/>
    <mergeCell ref="D94:F94"/>
    <mergeCell ref="D95:F95"/>
    <mergeCell ref="D96:F96"/>
    <mergeCell ref="D101:F101"/>
    <mergeCell ref="D91:F91"/>
    <mergeCell ref="D102:F102"/>
    <mergeCell ref="D92:F92"/>
    <mergeCell ref="D98:F98"/>
    <mergeCell ref="D21:F21"/>
    <mergeCell ref="D22:F22"/>
    <mergeCell ref="D35:F35"/>
    <mergeCell ref="D36:F36"/>
    <mergeCell ref="D25:F25"/>
    <mergeCell ref="D26:F26"/>
    <mergeCell ref="D27:F27"/>
    <mergeCell ref="D28:F28"/>
    <mergeCell ref="D29:F29"/>
    <mergeCell ref="D23:F23"/>
    <mergeCell ref="D24:F24"/>
    <mergeCell ref="D33:F33"/>
    <mergeCell ref="D34:F34"/>
    <mergeCell ref="D39:F39"/>
    <mergeCell ref="D40:F40"/>
    <mergeCell ref="D31:F31"/>
    <mergeCell ref="D32:F32"/>
    <mergeCell ref="D30:F30"/>
    <mergeCell ref="D37:F37"/>
    <mergeCell ref="D38:F38"/>
    <mergeCell ref="D19:F19"/>
    <mergeCell ref="D20:F20"/>
    <mergeCell ref="D11:F11"/>
    <mergeCell ref="D12:F12"/>
    <mergeCell ref="D13:F13"/>
    <mergeCell ref="D14:F14"/>
    <mergeCell ref="D15:F15"/>
    <mergeCell ref="D16:F16"/>
    <mergeCell ref="D17:F17"/>
    <mergeCell ref="E1:F1"/>
    <mergeCell ref="D8:F8"/>
    <mergeCell ref="D9:F9"/>
    <mergeCell ref="D10:F10"/>
    <mergeCell ref="D18:F18"/>
  </mergeCells>
  <phoneticPr fontId="7" type="noConversion"/>
  <printOptions horizontalCentered="1"/>
  <pageMargins left="0.5" right="0.5" top="0.91" bottom="0.3" header="0.35" footer="0.25"/>
  <pageSetup paperSize="5" scale="60" orientation="portrait" r:id="rId1"/>
  <headerFooter alignWithMargins="0">
    <oddHeader>&amp;C&amp;"Calibri,Bold"Government of Guam&amp;"Times New Roman,Bold"&amp;14
&amp;"Calibri,Bold"&amp;12Fiscal Year 2014 Budget
Equipment / Capital and Space Requirement&amp;R&amp;"Calibri,Bold"[BBMR EL-1]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329  BBMR ABC</vt:lpstr>
      <vt:lpstr>329 BBMR AN-N1</vt:lpstr>
      <vt:lpstr>329 BBMR DP-1 </vt:lpstr>
      <vt:lpstr>329 BBMR BD-1 SUMMARY</vt:lpstr>
      <vt:lpstr>329 BBMR96A</vt:lpstr>
      <vt:lpstr>329 Proposed 2014 SP</vt:lpstr>
      <vt:lpstr>329 Proposed 2014 Sub</vt:lpstr>
      <vt:lpstr>329 Current 2013 SP</vt:lpstr>
      <vt:lpstr>329  BBMR EL-1  </vt:lpstr>
      <vt:lpstr>329 Organzational Chart</vt:lpstr>
      <vt:lpstr>329 Functional Chart</vt:lpstr>
      <vt:lpstr>329  BBMR BDC-1 </vt:lpstr>
      <vt:lpstr>'329  BBMR ABC'!OLE_LINK1</vt:lpstr>
      <vt:lpstr>'329 BBMR AN-N1'!OLE_LINK1</vt:lpstr>
      <vt:lpstr>'329  BBMR BDC-1 '!Print_Area</vt:lpstr>
      <vt:lpstr>'329  BBMR EL-1  '!Print_Area</vt:lpstr>
      <vt:lpstr>'329 BBMR AN-N1'!Print_Area</vt:lpstr>
      <vt:lpstr>'329 BBMR DP-1 '!Print_Area</vt:lpstr>
      <vt:lpstr>'329 BBMR96A'!Print_Area</vt:lpstr>
      <vt:lpstr>'329  BBMR BDC-1 '!Print_Titles</vt:lpstr>
      <vt:lpstr>'329  BBMR EL-1  '!Print_Titles</vt:lpstr>
      <vt:lpstr>'329 Current 2013 SP'!Print_Titles</vt:lpstr>
      <vt:lpstr>'329 Proposed 2014 SP'!Print_Titles</vt:lpstr>
    </vt:vector>
  </TitlesOfParts>
  <Company>BBMR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BBMR</dc:creator>
  <cp:lastModifiedBy>JANICE A. CHARGUALAF</cp:lastModifiedBy>
  <cp:lastPrinted>2012-07-11T23:27:21Z</cp:lastPrinted>
  <dcterms:created xsi:type="dcterms:W3CDTF">2000-07-14T05:03:51Z</dcterms:created>
  <dcterms:modified xsi:type="dcterms:W3CDTF">2013-02-26T01:47:30Z</dcterms:modified>
</cp:coreProperties>
</file>